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activeTab="4"/>
  </bookViews>
  <sheets>
    <sheet name="Հ1 Ձև1 " sheetId="1" r:id="rId1"/>
    <sheet name="Հ1 Ձև 2 (1)" sheetId="2" r:id="rId2"/>
    <sheet name="Հ1 Ձև 2 (2)" sheetId="3" r:id="rId3"/>
    <sheet name="Հ1 Ձև 2 (3)" sheetId="4" r:id="rId4"/>
    <sheet name="Հ1 Ձև 2 (4)" sheetId="5" r:id="rId5"/>
  </sheets>
  <definedNames>
    <definedName name="_ftn1" localSheetId="0">'Հ1 Ձև1 '!#REF!</definedName>
    <definedName name="_ftn2" localSheetId="0">'Հ1 Ձև1 '!#REF!</definedName>
    <definedName name="_ftnref1" localSheetId="0">'Հ1 Ձև1 '!$W$8</definedName>
    <definedName name="_ftnref2" localSheetId="0">'Հ1 Ձև1 '!$X$8</definedName>
    <definedName name="_Toc501014752" localSheetId="1">'Հ1 Ձև 2 (1)'!#REF!</definedName>
    <definedName name="_Toc501014752" localSheetId="2">'Հ1 Ձև 2 (2)'!#REF!</definedName>
    <definedName name="_Toc501014752" localSheetId="3">'Հ1 Ձև 2 (3)'!#REF!</definedName>
    <definedName name="_Toc501014752" localSheetId="4">'Հ1 Ձև 2 (4)'!#REF!</definedName>
    <definedName name="_Toc501014753" localSheetId="1">'Հ1 Ձև 2 (1)'!#REF!</definedName>
    <definedName name="_Toc501014753" localSheetId="2">'Հ1 Ձև 2 (2)'!#REF!</definedName>
    <definedName name="_Toc501014753" localSheetId="3">'Հ1 Ձև 2 (3)'!#REF!</definedName>
    <definedName name="_Toc501014753" localSheetId="4">'Հ1 Ձև 2 (4)'!#REF!</definedName>
  </definedNames>
  <calcPr fullCalcOnLoad="1"/>
</workbook>
</file>

<file path=xl/sharedStrings.xml><?xml version="1.0" encoding="utf-8"?>
<sst xmlns="http://schemas.openxmlformats.org/spreadsheetml/2006/main" count="621" uniqueCount="178">
  <si>
    <t>2024թ.</t>
  </si>
  <si>
    <t>2025թ.</t>
  </si>
  <si>
    <t>X</t>
  </si>
  <si>
    <t>2026թ.</t>
  </si>
  <si>
    <t>Ծրագիր</t>
  </si>
  <si>
    <t>Միջոցառում</t>
  </si>
  <si>
    <t>Ծրագրի/ միջոցառման անվանումը</t>
  </si>
  <si>
    <t>2023թ.</t>
  </si>
  <si>
    <t>2026թ</t>
  </si>
  <si>
    <t>2025թ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</si>
  <si>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</si>
  <si>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</si>
  <si>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</si>
  <si>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</si>
  <si>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</si>
  <si>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</si>
  <si>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</si>
  <si>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</si>
  <si>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</si>
  <si>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</si>
  <si>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</si>
  <si>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</si>
  <si>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</si>
  <si>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</si>
  <si>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</si>
  <si>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t xml:space="preserve">Ծրագրի </t>
  </si>
  <si>
    <t>Բյուջետային ծախսերը (հազ. դրամ)</t>
  </si>
  <si>
    <t>Ծախսային խնայողությունների գծով ամփոփ առաջարկը</t>
  </si>
  <si>
    <t>x</t>
  </si>
  <si>
    <t>Ընդամենը</t>
  </si>
  <si>
    <t>Ներկայացնել ըստ առաջնահերթության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</si>
  <si>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</si>
  <si>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</si>
  <si>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indexed="8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</si>
  <si>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indexed="8"/>
        <rFont val="GHEA Grapalat"/>
        <family val="3"/>
      </rPr>
      <t>1</t>
    </r>
    <r>
      <rPr>
        <b/>
        <sz val="10"/>
        <color indexed="8"/>
        <rFont val="GHEA Grapalat"/>
        <family val="3"/>
      </rPr>
      <t xml:space="preserve"> </t>
    </r>
  </si>
  <si>
    <t>*</t>
  </si>
  <si>
    <t>**</t>
  </si>
  <si>
    <t>Ավելացնել տողեր միջոցառումների համար</t>
  </si>
  <si>
    <t>NN</t>
  </si>
  <si>
    <t>Ծրագրային դասիչը</t>
  </si>
  <si>
    <t>Ընդամենը ծախսեր (հազ. դրամ)</t>
  </si>
  <si>
    <t>Միջոցառման հիմքում դրված ծախսային պարտավորության բնույթը</t>
  </si>
  <si>
    <t>2027թ.</t>
  </si>
  <si>
    <t>2027թ</t>
  </si>
  <si>
    <t>2023թ.բազային (փաստացի) տարի</t>
  </si>
  <si>
    <t>2024թ.(պլանային)</t>
  </si>
  <si>
    <t xml:space="preserve">2023թ.- բազային տարի (փաստ) </t>
  </si>
  <si>
    <t>2024թ. (սպասողական)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</si>
  <si>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2"/>
        <color indexed="8"/>
        <rFont val="GHEA Grapalat"/>
        <family val="3"/>
      </rPr>
      <t>1</t>
    </r>
  </si>
  <si>
    <r>
      <t>Ծրագրի դասիչը</t>
    </r>
    <r>
      <rPr>
        <vertAlign val="superscript"/>
        <sz val="12"/>
        <color indexed="8"/>
        <rFont val="GHEA Grapalat"/>
        <family val="3"/>
      </rPr>
      <t>2</t>
    </r>
    <r>
      <rPr>
        <sz val="12"/>
        <color indexed="8"/>
        <rFont val="GHEA Grapalat"/>
        <family val="3"/>
      </rPr>
      <t>՝</t>
    </r>
  </si>
  <si>
    <r>
      <t>Ծրագրի /միջոցառման սկիզբը</t>
    </r>
    <r>
      <rPr>
        <vertAlign val="superscript"/>
        <sz val="12"/>
        <color indexed="8"/>
        <rFont val="GHEA Grapalat"/>
        <family val="3"/>
      </rPr>
      <t>6</t>
    </r>
  </si>
  <si>
    <r>
      <t>Ծրագրի անվանումը</t>
    </r>
    <r>
      <rPr>
        <vertAlign val="superscript"/>
        <sz val="12"/>
        <color indexed="8"/>
        <rFont val="GHEA Grapalat"/>
        <family val="3"/>
      </rPr>
      <t>3</t>
    </r>
    <r>
      <rPr>
        <sz val="12"/>
        <color indexed="8"/>
        <rFont val="GHEA Grapalat"/>
        <family val="3"/>
      </rPr>
      <t>՝</t>
    </r>
  </si>
  <si>
    <r>
      <t>Ծրագրի /միջոցառման նախատեսվող ավարտը</t>
    </r>
    <r>
      <rPr>
        <vertAlign val="superscript"/>
        <sz val="12"/>
        <color indexed="8"/>
        <rFont val="GHEA Grapalat"/>
        <family val="3"/>
      </rPr>
      <t>7</t>
    </r>
  </si>
  <si>
    <r>
      <t>Միջոցառման դասիչը</t>
    </r>
    <r>
      <rPr>
        <vertAlign val="superscript"/>
        <sz val="12"/>
        <color indexed="8"/>
        <rFont val="GHEA Grapalat"/>
        <family val="3"/>
      </rPr>
      <t>4</t>
    </r>
    <r>
      <rPr>
        <sz val="12"/>
        <color indexed="8"/>
        <rFont val="GHEA Grapalat"/>
        <family val="3"/>
      </rPr>
      <t>՝</t>
    </r>
  </si>
  <si>
    <r>
      <t>Միջոցառման անվանումը</t>
    </r>
    <r>
      <rPr>
        <vertAlign val="superscript"/>
        <sz val="12"/>
        <color indexed="8"/>
        <rFont val="GHEA Grapalat"/>
        <family val="3"/>
      </rPr>
      <t>5</t>
    </r>
    <r>
      <rPr>
        <sz val="12"/>
        <color indexed="8"/>
        <rFont val="GHEA Grapalat"/>
        <family val="3"/>
      </rPr>
      <t>՝</t>
    </r>
  </si>
  <si>
    <r>
      <t>Ծախսային պարտավորության բնույթը</t>
    </r>
    <r>
      <rPr>
        <vertAlign val="superscript"/>
        <sz val="12"/>
        <color indexed="8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</si>
  <si>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12"/>
        <color indexed="8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</si>
  <si>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12"/>
        <color indexed="8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</si>
  <si>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12"/>
        <color indexed="8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</si>
  <si>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12"/>
        <color indexed="8"/>
        <rFont val="GHEA Grapalat"/>
        <family val="3"/>
      </rPr>
      <t xml:space="preserve">12 </t>
    </r>
  </si>
  <si>
    <r>
      <t>Չափի միավորը</t>
    </r>
    <r>
      <rPr>
        <vertAlign val="superscript"/>
        <sz val="12"/>
        <color indexed="8"/>
        <rFont val="GHEA Grapalat"/>
        <family val="3"/>
      </rPr>
      <t>13</t>
    </r>
  </si>
  <si>
    <r>
      <t>Գործոնի տեսակը</t>
    </r>
    <r>
      <rPr>
        <vertAlign val="superscript"/>
        <sz val="12"/>
        <color indexed="8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</si>
  <si>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12"/>
        <color indexed="8"/>
        <rFont val="GHEA Grapalat"/>
        <family val="3"/>
      </rPr>
      <t>15</t>
    </r>
  </si>
  <si>
    <r>
      <t>Ծախսային գործոնի մակարդակը</t>
    </r>
    <r>
      <rPr>
        <vertAlign val="superscript"/>
        <sz val="12"/>
        <color indexed="8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</si>
  <si>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12"/>
        <color indexed="8"/>
        <rFont val="GHEA Grapalat"/>
        <family val="3"/>
      </rPr>
      <t xml:space="preserve">17 </t>
    </r>
  </si>
  <si>
    <r>
      <t>4. Միջոցառման գծով ծախսային խնայողությունների առաջարկները՝</t>
    </r>
    <r>
      <rPr>
        <b/>
        <sz val="12"/>
        <color indexed="8"/>
        <rFont val="GHEA Grapalat"/>
        <family val="3"/>
      </rPr>
      <t xml:space="preserve"> </t>
    </r>
    <r>
      <rPr>
        <b/>
        <vertAlign val="superscript"/>
        <sz val="12"/>
        <color indexed="8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</si>
  <si>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12"/>
        <color indexed="8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</si>
  <si>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12"/>
        <color indexed="8"/>
        <rFont val="GHEA Grapalat"/>
        <family val="3"/>
      </rPr>
      <t>20</t>
    </r>
  </si>
  <si>
    <r>
      <t>Ծախսային տարրերը</t>
    </r>
    <r>
      <rPr>
        <vertAlign val="superscript"/>
        <sz val="12"/>
        <color indexed="8"/>
        <rFont val="GHEA Grapalat"/>
        <family val="3"/>
      </rPr>
      <t>21</t>
    </r>
  </si>
  <si>
    <r>
      <t>Բազային (փաստացի) տարի</t>
    </r>
    <r>
      <rPr>
        <vertAlign val="superscript"/>
        <sz val="12"/>
        <color indexed="8"/>
        <rFont val="GHEA Grapalat"/>
        <family val="3"/>
      </rPr>
      <t>25</t>
    </r>
  </si>
  <si>
    <r>
      <t>Ընթացիկ տարի (պլանային)</t>
    </r>
    <r>
      <rPr>
        <vertAlign val="superscript"/>
        <sz val="12"/>
        <color indexed="8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</si>
  <si>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12"/>
        <color indexed="8"/>
        <rFont val="GHEA Grapalat"/>
        <family val="3"/>
      </rPr>
      <t>27</t>
    </r>
    <r>
      <rPr>
        <sz val="12"/>
        <color indexed="8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</si>
  <si>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12"/>
        <color indexed="8"/>
        <rFont val="GHEA Grapalat"/>
        <family val="3"/>
      </rPr>
      <t>28</t>
    </r>
    <r>
      <rPr>
        <sz val="12"/>
        <color indexed="8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</si>
  <si>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12"/>
        <color indexed="8"/>
        <rFont val="GHEA Grapalat"/>
        <family val="3"/>
      </rPr>
      <t>29</t>
    </r>
    <r>
      <rPr>
        <sz val="12"/>
        <color indexed="8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</si>
  <si>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12"/>
        <color indexed="8"/>
        <rFont val="GHEA Grapalat"/>
        <family val="3"/>
      </rPr>
      <t>30</t>
    </r>
    <r>
      <rPr>
        <sz val="12"/>
        <color indexed="8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</si>
  <si>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12"/>
        <color indexed="8"/>
        <rFont val="GHEA Grapalat"/>
        <family val="3"/>
      </rPr>
      <t>31</t>
    </r>
    <r>
      <rPr>
        <sz val="12"/>
        <color indexed="8"/>
        <rFont val="GHEA Grapalat"/>
        <family val="3"/>
      </rPr>
      <t xml:space="preserve"> </t>
    </r>
  </si>
  <si>
    <r>
      <t>Ընդամենը փոփոխության ենթարկված ծախսեր (հազ. դրամ)</t>
    </r>
    <r>
      <rPr>
        <vertAlign val="superscript"/>
        <sz val="12"/>
        <color indexed="8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</si>
  <si>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12"/>
        <color indexed="8"/>
        <rFont val="GHEA Grapalat"/>
        <family val="3"/>
      </rPr>
      <t>23</t>
    </r>
  </si>
  <si>
    <r>
      <t>ԸՆԴԱՄԵՆԸ (հազ. դրամ)</t>
    </r>
    <r>
      <rPr>
        <vertAlign val="superscript"/>
        <sz val="12"/>
        <color indexed="8"/>
        <rFont val="GHEA Grapalat"/>
        <family val="3"/>
      </rPr>
      <t>24</t>
    </r>
  </si>
  <si>
    <t>Հանրային ֆինանսների և սեփականության ոլորտում հաշվեքննությաւն</t>
  </si>
  <si>
    <t>Հաշվեքննիչ պալատի գործունեություն և հաշվեքննության իրականացման ծառայություն</t>
  </si>
  <si>
    <t>Աշխատողների միջին տարեկան աշխատավարձը</t>
  </si>
  <si>
    <t>Պարգևատրումներ,դրամական խրախուսումներ և հատուկ վճարներ</t>
  </si>
  <si>
    <t>Հաստիքային աշխատողների քանակը</t>
  </si>
  <si>
    <t>Պարգևատրվողների միջին տարեկան քանակը</t>
  </si>
  <si>
    <t>Էներգետիկ ծառայություններ</t>
  </si>
  <si>
    <t>Գազով ջեռուցման ծառայուոյուններ</t>
  </si>
  <si>
    <t>Կապի ծառայություններ</t>
  </si>
  <si>
    <t xml:space="preserve">Ապահովագրական ծառայություններ </t>
  </si>
  <si>
    <t>Ապահովագրական ծառայություններ մեկ մեքենայի միջին տարեկան գումարը</t>
  </si>
  <si>
    <t>Գույքի և սարքավորումների վարձակալություն</t>
  </si>
  <si>
    <t>Ներքին գործուղումներ</t>
  </si>
  <si>
    <t>Արտասահմանյան գործուղումների գծով գործուղումներ</t>
  </si>
  <si>
    <t>Համակարգչային ծառայություններ</t>
  </si>
  <si>
    <t>Աշխատակազմի մասնագիտական զարգացման ծառայություններ</t>
  </si>
  <si>
    <t>Վերապատրաստմանը մասնակցողների քանակը</t>
  </si>
  <si>
    <t>Տեղեկատվական ծառայություններ</t>
  </si>
  <si>
    <t>Կառավարչական ծառայություններ</t>
  </si>
  <si>
    <t>Ներկայացուցչական ծառայություններ</t>
  </si>
  <si>
    <t>Ընդհանուր բնույթի այլ ծառայություններ</t>
  </si>
  <si>
    <t>Շենքերի և կառույցների ընթացիկ նորոգում և պահպանում</t>
  </si>
  <si>
    <t>Մեքենաների քանակը</t>
  </si>
  <si>
    <t xml:space="preserve">Մեքենաների ընթացիկ նորոգման  և պահպանման միջին տարեկան ծախսերը </t>
  </si>
  <si>
    <t>Սարքավորումների ընթացիկ նորոգում</t>
  </si>
  <si>
    <t>Մեկ մեքենայի տրասպորտային նյութերի միջին տարեկան ծախսը</t>
  </si>
  <si>
    <t>Տրանսպորտային նյութեր</t>
  </si>
  <si>
    <t>Կենցաղային և Հանրային սննդի նյութեր</t>
  </si>
  <si>
    <t>Պարտադիր այլ վճարներ</t>
  </si>
  <si>
    <t>Հազ.դրամ</t>
  </si>
  <si>
    <t>Մարդ</t>
  </si>
  <si>
    <t>Հատ</t>
  </si>
  <si>
    <t>Ոչ</t>
  </si>
  <si>
    <t>ՀՀ կառավարության 2008թ.629-Ն որոշում</t>
  </si>
  <si>
    <t>ՀՀ կառավարության 2005թ.2335-Ն որոշում</t>
  </si>
  <si>
    <t>Կոմունալ ծառայություն</t>
  </si>
  <si>
    <t>գրասենյակային նյութեր</t>
  </si>
  <si>
    <t>`</t>
  </si>
  <si>
    <t>.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</si>
  <si>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</si>
  <si>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</si>
  <si>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</si>
  <si>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Գազով ջեռուցման ծառայություններ</t>
  </si>
  <si>
    <t>Ապահովագրական ծախսեր</t>
  </si>
  <si>
    <t>Ներքին  գործուղումներ</t>
  </si>
  <si>
    <t>Արտասահմանյան գործուղումների գծով ծախսեր</t>
  </si>
  <si>
    <t>Ներկայացուցչական  ծախսեր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</si>
  <si>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</si>
  <si>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</si>
  <si>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</si>
  <si>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 xml:space="preserve">Կենցաղային և հանրային սննդի նյութեր </t>
  </si>
  <si>
    <t>Պարտադիր վճարներ</t>
  </si>
  <si>
    <t>a</t>
  </si>
  <si>
    <t>Պայմանավորված է վարապատրասվողների ավելացմամբ:</t>
  </si>
  <si>
    <t>Հաշվեքննության ընթացքում անհրաժեշտ լաբարատոր հետազոտությունների հանար:</t>
  </si>
  <si>
    <t>Հաշվեքննիչ պալատի տեխնիկական հագեցվածության բարելավում</t>
  </si>
  <si>
    <t>Գրասենյակային աթոռների քանակը</t>
  </si>
  <si>
    <t>Գրասենյակային աթոռների միջին արժեքը</t>
  </si>
  <si>
    <t>Բազմաֆունկցիոնալ սարքի քանակը</t>
  </si>
  <si>
    <t>Բազմաֆունկցիոնալ սարք միջին արժեքը</t>
  </si>
  <si>
    <t>Օդորակչի քանակը</t>
  </si>
  <si>
    <t>Օդորակչի միջին արժեքը</t>
  </si>
  <si>
    <t>Պատճենահանող սարքի քանակը</t>
  </si>
  <si>
    <t>Հազ. դրամ</t>
  </si>
  <si>
    <t>Հագուստի կախիչի միջին արժեքը</t>
  </si>
  <si>
    <t>Համակարգիչների    քանակը</t>
  </si>
  <si>
    <t>Համակարգիչների   միջին արժեքը</t>
  </si>
  <si>
    <t>Տպիչ սարքի  քանակը</t>
  </si>
  <si>
    <t>Հագուստի կախիչի    քանակը</t>
  </si>
  <si>
    <t xml:space="preserve">Տպիչ սարքի  միջին արժեքը </t>
  </si>
  <si>
    <t>Պահարանների քանակ</t>
  </si>
  <si>
    <t>Պահարանների միջին արժեքը</t>
  </si>
  <si>
    <t>Պատճենահանող միջին արժեքը</t>
  </si>
  <si>
    <t>Լազերային տպիչի  քանակը</t>
  </si>
  <si>
    <t xml:space="preserve">Լազերային տպիչի  միջին արժեքը </t>
  </si>
  <si>
    <t>Անխափան սնուցման սարքի քանակը</t>
  </si>
  <si>
    <t>Անխափան սնուցման սարքի միջին արժեքը</t>
  </si>
  <si>
    <t>Ղեկավարի բազկաթոռի քանակը</t>
  </si>
  <si>
    <t>Ղեկավարի բազկաթոռի միձին արժեքը</t>
  </si>
  <si>
    <t>Խորհրդակցության սեղանի քանակը</t>
  </si>
  <si>
    <t>Խորհրդակցության սեղանի միջին արժեքը</t>
  </si>
  <si>
    <t>Պատճենահանող սարքի միջին արժեքը</t>
  </si>
  <si>
    <t>Վարչական սարքավորումներ</t>
  </si>
  <si>
    <t>Հաշվեքննիչ պալատի տրանսպորտային միջոցներով ապահովվածության բարելավում</t>
  </si>
  <si>
    <t>Տրանսպորտային միջոցների քանակը</t>
  </si>
  <si>
    <t>Տրանսպորտային միջոցների միձին արժեքը</t>
  </si>
  <si>
    <t>Տրանսպոտտային միջոցներ</t>
  </si>
  <si>
    <t>30.12.2004թ. N 1956-Ն որոշման հիման վրա</t>
  </si>
  <si>
    <t>Պայմանավորված է տեքստերի մշակման փաթեթի ձեռք բերման և հաշվապահական ծրագրի սպասարմնան արժեքի ավելացման հետ</t>
  </si>
  <si>
    <t>Հաշվեքննիչ պալատի պահուստային  ֆոնդ</t>
  </si>
  <si>
    <t>Այլ ծախսեր</t>
  </si>
  <si>
    <t>հազ դրամ</t>
  </si>
  <si>
    <t>ոչ</t>
  </si>
  <si>
    <t>այլ ծախսեր</t>
  </si>
  <si>
    <t>Քաղաքացիական ծառայողների  միջին  տարեկան քանակը</t>
  </si>
  <si>
    <t>Քաղաքացիական ծառայողների պարգևատրման վճարների միջին  տարեկան մեծությունը</t>
  </si>
  <si>
    <t>Ըստ հաշվարկի, ինչպես նաև տարածքում ազդանշանային համակարգի անցկացման հետ</t>
  </si>
  <si>
    <t>Հաշվեքննիչ պալատի 2024 թվականի  փետրվարի 29-ի թիվ  19-Լ որոշման</t>
  </si>
  <si>
    <t>Հավելված 3-5</t>
  </si>
</sst>
</file>

<file path=xl/styles.xml><?xml version="1.0" encoding="utf-8"?>
<styleSheet xmlns="http://schemas.openxmlformats.org/spreadsheetml/2006/main">
  <numFmts count="21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&quot;-&quot;??_);_(@_)"/>
    <numFmt numFmtId="167" formatCode="_(* #,##0.0_);_(* \(#,##0.0\);_(* &quot;-&quot;??_);_(@_)"/>
    <numFmt numFmtId="168" formatCode="0.0"/>
    <numFmt numFmtId="169" formatCode="0.000"/>
    <numFmt numFmtId="170" formatCode="0.0E+00"/>
    <numFmt numFmtId="171" formatCode="0E+00"/>
    <numFmt numFmtId="172" formatCode="0.000E+00"/>
    <numFmt numFmtId="173" formatCode="0.0000E+00"/>
    <numFmt numFmtId="174" formatCode="0.00000E+00"/>
    <numFmt numFmtId="175" formatCode="_(* #,##0_);_(* \(#,##0\);_(* &quot;-&quot;??_);_(@_)"/>
    <numFmt numFmtId="17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vertAlign val="superscript"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vertAlign val="superscript"/>
      <sz val="10"/>
      <color indexed="8"/>
      <name val="GHEA Grapalat"/>
      <family val="3"/>
    </font>
    <font>
      <sz val="12"/>
      <color indexed="8"/>
      <name val="GHEA Grapalat"/>
      <family val="3"/>
    </font>
    <font>
      <vertAlign val="superscript"/>
      <sz val="12"/>
      <color indexed="8"/>
      <name val="GHEA Grapalat"/>
      <family val="3"/>
    </font>
    <font>
      <i/>
      <vertAlign val="superscript"/>
      <sz val="12"/>
      <color indexed="8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sz val="12"/>
      <color indexed="8"/>
      <name val="Calibri"/>
      <family val="2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sz val="12"/>
      <color theme="1"/>
      <name val="Calibri"/>
      <family val="2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sz val="9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5" borderId="11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0" fillId="23" borderId="0" xfId="0" applyFill="1" applyAlignment="1">
      <alignment/>
    </xf>
    <xf numFmtId="0" fontId="56" fillId="13" borderId="10" xfId="0" applyFont="1" applyFill="1" applyBorder="1" applyAlignment="1">
      <alignment horizontal="center" vertical="center" wrapText="1"/>
    </xf>
    <xf numFmtId="167" fontId="56" fillId="5" borderId="11" xfId="42" applyNumberFormat="1" applyFont="1" applyFill="1" applyBorder="1" applyAlignment="1">
      <alignment horizontal="center" vertical="center" wrapText="1"/>
    </xf>
    <xf numFmtId="167" fontId="56" fillId="5" borderId="10" xfId="42" applyNumberFormat="1" applyFont="1" applyFill="1" applyBorder="1" applyAlignment="1">
      <alignment horizontal="center" vertical="center" wrapText="1"/>
    </xf>
    <xf numFmtId="167" fontId="56" fillId="35" borderId="10" xfId="42" applyNumberFormat="1" applyFont="1" applyFill="1" applyBorder="1" applyAlignment="1">
      <alignment horizontal="center" vertical="center" wrapText="1"/>
    </xf>
    <xf numFmtId="167" fontId="56" fillId="13" borderId="10" xfId="42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35" borderId="0" xfId="0" applyFont="1" applyFill="1" applyAlignment="1">
      <alignment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8" fillId="35" borderId="10" xfId="0" applyFont="1" applyFill="1" applyBorder="1" applyAlignment="1">
      <alignment vertical="center" wrapText="1"/>
    </xf>
    <xf numFmtId="0" fontId="54" fillId="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vertical="top" wrapText="1"/>
    </xf>
    <xf numFmtId="0" fontId="58" fillId="35" borderId="10" xfId="0" applyFont="1" applyFill="1" applyBorder="1" applyAlignment="1">
      <alignment horizontal="left" vertical="top" wrapText="1"/>
    </xf>
    <xf numFmtId="0" fontId="58" fillId="5" borderId="10" xfId="0" applyFont="1" applyFill="1" applyBorder="1" applyAlignment="1">
      <alignment/>
    </xf>
    <xf numFmtId="166" fontId="58" fillId="5" borderId="10" xfId="0" applyNumberFormat="1" applyFont="1" applyFill="1" applyBorder="1" applyAlignment="1">
      <alignment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5" borderId="10" xfId="0" applyFont="1" applyFill="1" applyBorder="1" applyAlignment="1">
      <alignment vertical="center" wrapText="1"/>
    </xf>
    <xf numFmtId="167" fontId="58" fillId="5" borderId="10" xfId="42" applyNumberFormat="1" applyFont="1" applyFill="1" applyBorder="1" applyAlignment="1">
      <alignment vertical="center" wrapText="1"/>
    </xf>
    <xf numFmtId="0" fontId="54" fillId="5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61" fillId="5" borderId="10" xfId="0" applyFont="1" applyFill="1" applyBorder="1" applyAlignment="1">
      <alignment horizontal="left" vertical="center" wrapText="1"/>
    </xf>
    <xf numFmtId="0" fontId="58" fillId="5" borderId="13" xfId="0" applyFont="1" applyFill="1" applyBorder="1" applyAlignment="1">
      <alignment horizontal="center" vertical="top" wrapText="1"/>
    </xf>
    <xf numFmtId="0" fontId="58" fillId="5" borderId="14" xfId="0" applyFont="1" applyFill="1" applyBorder="1" applyAlignment="1">
      <alignment horizontal="center" vertical="top" wrapText="1"/>
    </xf>
    <xf numFmtId="0" fontId="58" fillId="5" borderId="15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top" wrapText="1"/>
    </xf>
    <xf numFmtId="0" fontId="58" fillId="5" borderId="16" xfId="0" applyFont="1" applyFill="1" applyBorder="1" applyAlignment="1">
      <alignment horizontal="center" vertical="center" wrapText="1"/>
    </xf>
    <xf numFmtId="168" fontId="58" fillId="5" borderId="10" xfId="0" applyNumberFormat="1" applyFont="1" applyFill="1" applyBorder="1" applyAlignment="1">
      <alignment/>
    </xf>
    <xf numFmtId="2" fontId="59" fillId="0" borderId="0" xfId="0" applyNumberFormat="1" applyFont="1" applyBorder="1" applyAlignment="1">
      <alignment vertical="center"/>
    </xf>
    <xf numFmtId="49" fontId="9" fillId="5" borderId="11" xfId="0" applyNumberFormat="1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166" fontId="58" fillId="5" borderId="10" xfId="42" applyNumberFormat="1" applyFont="1" applyFill="1" applyBorder="1" applyAlignment="1">
      <alignment vertical="center" wrapText="1"/>
    </xf>
    <xf numFmtId="168" fontId="58" fillId="33" borderId="10" xfId="0" applyNumberFormat="1" applyFont="1" applyFill="1" applyBorder="1" applyAlignment="1">
      <alignment horizontal="center" vertical="center" wrapText="1"/>
    </xf>
    <xf numFmtId="167" fontId="58" fillId="5" borderId="10" xfId="42" applyNumberFormat="1" applyFont="1" applyFill="1" applyBorder="1" applyAlignment="1">
      <alignment horizontal="right" vertical="center" wrapText="1"/>
    </xf>
    <xf numFmtId="167" fontId="58" fillId="5" borderId="10" xfId="42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wrapText="1"/>
    </xf>
    <xf numFmtId="0" fontId="58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left" vertical="center" wrapText="1"/>
    </xf>
    <xf numFmtId="168" fontId="58" fillId="5" borderId="10" xfId="0" applyNumberFormat="1" applyFont="1" applyFill="1" applyBorder="1" applyAlignment="1">
      <alignment vertical="center" wrapText="1"/>
    </xf>
    <xf numFmtId="0" fontId="54" fillId="5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left" wrapText="1"/>
    </xf>
    <xf numFmtId="0" fontId="58" fillId="35" borderId="0" xfId="0" applyFont="1" applyFill="1" applyAlignment="1">
      <alignment/>
    </xf>
    <xf numFmtId="0" fontId="58" fillId="0" borderId="0" xfId="0" applyFont="1" applyAlignment="1">
      <alignment wrapText="1"/>
    </xf>
    <xf numFmtId="168" fontId="58" fillId="13" borderId="10" xfId="0" applyNumberFormat="1" applyFont="1" applyFill="1" applyBorder="1" applyAlignment="1">
      <alignment horizontal="center" vertical="center" wrapText="1"/>
    </xf>
    <xf numFmtId="168" fontId="54" fillId="5" borderId="10" xfId="0" applyNumberFormat="1" applyFont="1" applyFill="1" applyBorder="1" applyAlignment="1">
      <alignment vertical="center" wrapText="1"/>
    </xf>
    <xf numFmtId="166" fontId="58" fillId="5" borderId="10" xfId="0" applyNumberFormat="1" applyFont="1" applyFill="1" applyBorder="1" applyAlignment="1">
      <alignment vertical="center" wrapText="1"/>
    </xf>
    <xf numFmtId="167" fontId="58" fillId="5" borderId="10" xfId="0" applyNumberFormat="1" applyFont="1" applyFill="1" applyBorder="1" applyAlignment="1">
      <alignment vertical="center" wrapText="1"/>
    </xf>
    <xf numFmtId="168" fontId="58" fillId="34" borderId="10" xfId="0" applyNumberFormat="1" applyFont="1" applyFill="1" applyBorder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5" borderId="17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zoomScale="120" zoomScaleNormal="120" zoomScalePageLayoutView="0" workbookViewId="0" topLeftCell="A1">
      <selection activeCell="I4" sqref="I4"/>
    </sheetView>
  </sheetViews>
  <sheetFormatPr defaultColWidth="9.140625" defaultRowHeight="15"/>
  <cols>
    <col min="1" max="1" width="4.8515625" style="0" customWidth="1"/>
    <col min="2" max="3" width="9.8515625" style="0" customWidth="1"/>
    <col min="4" max="4" width="11.28125" style="0" customWidth="1"/>
    <col min="5" max="5" width="17.421875" style="0" customWidth="1"/>
    <col min="6" max="6" width="19.421875" style="0" customWidth="1"/>
    <col min="7" max="7" width="14.00390625" style="0" customWidth="1"/>
    <col min="8" max="8" width="12.28125" style="0" customWidth="1"/>
    <col min="9" max="9" width="12.421875" style="0" customWidth="1"/>
    <col min="10" max="11" width="10.28125" style="0" customWidth="1"/>
    <col min="12" max="13" width="9.57421875" style="0" customWidth="1"/>
    <col min="14" max="14" width="11.7109375" style="0" customWidth="1"/>
    <col min="15" max="15" width="12.57421875" style="0" customWidth="1"/>
    <col min="16" max="16" width="12.140625" style="0" customWidth="1"/>
    <col min="17" max="17" width="9.57421875" style="0" customWidth="1"/>
    <col min="18" max="18" width="12.140625" style="0" customWidth="1"/>
    <col min="19" max="19" width="6.7109375" style="0" customWidth="1"/>
    <col min="20" max="20" width="12.140625" style="0" customWidth="1"/>
    <col min="21" max="21" width="13.140625" style="0" customWidth="1"/>
    <col min="22" max="22" width="12.421875" style="0" customWidth="1"/>
    <col min="23" max="23" width="11.140625" style="0" customWidth="1"/>
    <col min="24" max="24" width="10.421875" style="0" customWidth="1"/>
    <col min="25" max="25" width="17.421875" style="0" customWidth="1"/>
  </cols>
  <sheetData>
    <row r="1" ht="21" customHeight="1">
      <c r="C1" t="s">
        <v>177</v>
      </c>
    </row>
    <row r="2" ht="15">
      <c r="B2" t="s">
        <v>176</v>
      </c>
    </row>
    <row r="3" spans="1:21" ht="19.5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7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7.25">
      <c r="A5" s="1" t="s">
        <v>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7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5" ht="34.5" customHeight="1">
      <c r="A8" s="6"/>
      <c r="B8" s="80" t="s">
        <v>39</v>
      </c>
      <c r="C8" s="80"/>
      <c r="D8" s="78" t="s">
        <v>6</v>
      </c>
      <c r="E8" s="78"/>
      <c r="F8" s="78" t="s">
        <v>26</v>
      </c>
      <c r="G8" s="78"/>
      <c r="H8" s="78" t="s">
        <v>22</v>
      </c>
      <c r="I8" s="78"/>
      <c r="J8" s="78"/>
      <c r="K8" s="78" t="s">
        <v>23</v>
      </c>
      <c r="L8" s="78"/>
      <c r="M8" s="78"/>
      <c r="N8" s="81" t="s">
        <v>24</v>
      </c>
      <c r="O8" s="81"/>
      <c r="P8" s="81"/>
      <c r="Q8" s="78" t="s">
        <v>27</v>
      </c>
      <c r="R8" s="78"/>
      <c r="S8" s="78"/>
      <c r="T8" s="79" t="s">
        <v>40</v>
      </c>
      <c r="U8" s="79"/>
      <c r="V8" s="79"/>
      <c r="W8" s="78" t="s">
        <v>32</v>
      </c>
      <c r="X8" s="78" t="s">
        <v>31</v>
      </c>
      <c r="Y8" s="78" t="s">
        <v>41</v>
      </c>
    </row>
    <row r="9" spans="1:25" ht="25.5">
      <c r="A9" s="6" t="s">
        <v>38</v>
      </c>
      <c r="B9" s="6" t="s">
        <v>4</v>
      </c>
      <c r="C9" s="6" t="s">
        <v>5</v>
      </c>
      <c r="D9" s="7" t="s">
        <v>25</v>
      </c>
      <c r="E9" s="6" t="s">
        <v>5</v>
      </c>
      <c r="F9" s="7" t="s">
        <v>44</v>
      </c>
      <c r="G9" s="7" t="s">
        <v>45</v>
      </c>
      <c r="H9" s="7" t="s">
        <v>1</v>
      </c>
      <c r="I9" s="7" t="s">
        <v>3</v>
      </c>
      <c r="J9" s="7" t="s">
        <v>42</v>
      </c>
      <c r="K9" s="7" t="s">
        <v>1</v>
      </c>
      <c r="L9" s="7" t="s">
        <v>3</v>
      </c>
      <c r="M9" s="7" t="s">
        <v>42</v>
      </c>
      <c r="N9" s="4" t="s">
        <v>9</v>
      </c>
      <c r="O9" s="4" t="s">
        <v>8</v>
      </c>
      <c r="P9" s="4" t="s">
        <v>43</v>
      </c>
      <c r="Q9" s="7" t="s">
        <v>1</v>
      </c>
      <c r="R9" s="7" t="s">
        <v>3</v>
      </c>
      <c r="S9" s="7" t="s">
        <v>42</v>
      </c>
      <c r="T9" s="12" t="s">
        <v>1</v>
      </c>
      <c r="U9" s="12" t="s">
        <v>3</v>
      </c>
      <c r="V9" s="12" t="s">
        <v>42</v>
      </c>
      <c r="W9" s="78"/>
      <c r="X9" s="78"/>
      <c r="Y9" s="78"/>
    </row>
    <row r="10" spans="1:25" ht="62.25" customHeight="1">
      <c r="A10" s="8">
        <v>1</v>
      </c>
      <c r="B10" s="8">
        <f>'Հ1 Ձև 2 (1)'!$C$5</f>
        <v>1161</v>
      </c>
      <c r="C10" s="8">
        <v>11001</v>
      </c>
      <c r="D10" s="8" t="str">
        <f>'Հ1 Ձև 2 (1)'!$C$6</f>
        <v>Հանրային ֆինանսների և սեփականության ոլորտում հաշվեքննությաւն</v>
      </c>
      <c r="E10" s="8" t="str">
        <f>'Հ1 Ձև 2 (1)'!$C$8</f>
        <v>Հաշվեքննիչ պալատի գործունեություն և հաշվեքննության իրականացման ծառայություն</v>
      </c>
      <c r="F10" s="13">
        <f>'Հ1 Ձև 2 (1)'!$C$93</f>
        <v>1019078.0899999999</v>
      </c>
      <c r="G10" s="13">
        <f>'Հ1 Ձև 2 (1)'!$D$93</f>
        <v>1056063.7000000002</v>
      </c>
      <c r="H10" s="13">
        <f>'Հ1 Ձև 2 (1)'!$E$93</f>
        <v>58866.200000000004</v>
      </c>
      <c r="I10" s="13">
        <f>'Հ1 Ձև 2 (1)'!$F$93</f>
        <v>55842.1</v>
      </c>
      <c r="J10" s="13">
        <f>'Հ1 Ձև 2 (1)'!$G$93</f>
        <v>62257.08</v>
      </c>
      <c r="K10" s="13">
        <f>'Հ1 Ձև 2 (1)'!$H$93</f>
        <v>-51374.12500000002</v>
      </c>
      <c r="L10" s="13">
        <f>'Հ1 Ձև 2 (1)'!$I$93</f>
        <v>-47337.46000000001</v>
      </c>
      <c r="M10" s="13">
        <f>'Հ1 Ձև 2 (1)'!$J$93</f>
        <v>-43098.730000000025</v>
      </c>
      <c r="N10" s="13">
        <f>'Հ1 Ձև 2 (1)'!$K$93</f>
        <v>1026570.1649999998</v>
      </c>
      <c r="O10" s="13">
        <f>'Հ1 Ձև 2 (1)'!$L$93</f>
        <v>1027582.73</v>
      </c>
      <c r="P10" s="13">
        <f>'Հ1 Ձև 2 (1)'!$M$93</f>
        <v>1038236.44</v>
      </c>
      <c r="Q10" s="13">
        <f>'Հ1 Ձև 2 (1)'!$N$93</f>
        <v>0</v>
      </c>
      <c r="R10" s="13">
        <f>'Հ1 Ձև 2 (1)'!$O$93</f>
        <v>0</v>
      </c>
      <c r="S10" s="13">
        <f>'Հ1 Ձև 2 (1)'!$P$93</f>
        <v>0</v>
      </c>
      <c r="T10" s="13">
        <f>'Հ1 Ձև 2 (1)'!$Q$93</f>
        <v>1026570.1649999998</v>
      </c>
      <c r="U10" s="13">
        <f>'Հ1 Ձև 2 (1)'!$R$93</f>
        <v>1027582.73</v>
      </c>
      <c r="V10" s="13">
        <f>'Հ1 Ձև 2 (1)'!$S$93</f>
        <v>1038236.44</v>
      </c>
      <c r="W10" s="8">
        <f>'Հ1 Ձև 2 (1)'!$F$5</f>
        <v>0</v>
      </c>
      <c r="X10" s="8">
        <f>'Հ1 Ձև 2 (1)'!$F$6</f>
        <v>0</v>
      </c>
      <c r="Y10" s="8" t="str">
        <f>'Հ1 Ձև 2 (1)'!$B$13</f>
        <v>Պարտադիր</v>
      </c>
    </row>
    <row r="11" spans="1:25" ht="51" customHeight="1">
      <c r="A11" s="8">
        <v>2</v>
      </c>
      <c r="B11" s="8">
        <f>'Հ1 Ձև 2 (2)'!$C$5</f>
        <v>1161</v>
      </c>
      <c r="C11" s="8">
        <f>'Հ1 Ձև 2 (2)'!$C$7</f>
        <v>31001</v>
      </c>
      <c r="D11" s="9" t="str">
        <f>'Հ1 Ձև 2 (2)'!$C$6</f>
        <v>Հանրային ֆինանսների և սեփականության ոլորտում հաշվեքննությաւն</v>
      </c>
      <c r="E11" s="9" t="str">
        <f>'Հ1 Ձև 2 (2)'!$C$8</f>
        <v>Հաշվեքննիչ պալատի տեխնիկական հագեցվածության բարելավում</v>
      </c>
      <c r="F11" s="14">
        <f>'Հ1 Ձև 2 (2)'!$C$66</f>
        <v>2076</v>
      </c>
      <c r="G11" s="14">
        <f>'Հ1 Ձև 2 (2)'!$D$66</f>
        <v>31428</v>
      </c>
      <c r="H11" s="14">
        <f>'Հ1 Ձև 2 (2)'!$E$66</f>
        <v>0</v>
      </c>
      <c r="I11" s="14">
        <f>'Հ1 Ձև 2 (2)'!$F$66</f>
        <v>0</v>
      </c>
      <c r="J11" s="14">
        <f>'Հ1 Ձև 2 (2)'!$G$66</f>
        <v>0</v>
      </c>
      <c r="K11" s="14">
        <f>'Հ1 Ձև 2 (2)'!$H$66</f>
        <v>39</v>
      </c>
      <c r="L11" s="14">
        <f>'Հ1 Ձև 2 (2)'!$I$66</f>
        <v>-1176</v>
      </c>
      <c r="M11" s="14">
        <f>'Հ1 Ձև 2 (2)'!$J$66</f>
        <v>-2076</v>
      </c>
      <c r="N11" s="14">
        <f>'Հ1 Ձև 2 (2)'!$K$66</f>
        <v>2115</v>
      </c>
      <c r="O11" s="14">
        <f>'Հ1 Ձև 2 (2)'!$L$66</f>
        <v>900</v>
      </c>
      <c r="P11" s="14">
        <f>'Հ1 Ձև 2 (2)'!$M$66</f>
        <v>0</v>
      </c>
      <c r="Q11" s="14">
        <f>'Հ1 Ձև 2 (2)'!$N$66</f>
        <v>0</v>
      </c>
      <c r="R11" s="14">
        <f>'Հ1 Ձև 2 (2)'!$O$66</f>
        <v>0</v>
      </c>
      <c r="S11" s="14">
        <f>'Հ1 Ձև 2 (2)'!$P$66</f>
        <v>0</v>
      </c>
      <c r="T11" s="14">
        <f>'Հ1 Ձև 2 (2)'!$Q$66</f>
        <v>2115</v>
      </c>
      <c r="U11" s="14">
        <f>'Հ1 Ձև 2 (2)'!$R$66</f>
        <v>900</v>
      </c>
      <c r="V11" s="14">
        <f>'Հ1 Ձև 2 (2)'!$S$66</f>
        <v>0</v>
      </c>
      <c r="W11" s="9">
        <f>'Հ1 Ձև 2 (2)'!$F$5</f>
        <v>0</v>
      </c>
      <c r="X11" s="9">
        <f>'Հ1 Ձև 2 (2)'!$F$6</f>
        <v>0</v>
      </c>
      <c r="Y11" s="9" t="str">
        <f>'Հ1 Ձև 2 (2)'!$B$13</f>
        <v>Հայեցողական (շարունակական)</v>
      </c>
    </row>
    <row r="12" spans="1:25" ht="60" customHeight="1">
      <c r="A12" s="8">
        <v>3</v>
      </c>
      <c r="B12" s="8">
        <f>'Հ1 Ձև 2 (3)'!$C$5</f>
        <v>1161</v>
      </c>
      <c r="C12" s="8">
        <f>'Հ1 Ձև 2 (3)'!$C$7</f>
        <v>31002</v>
      </c>
      <c r="D12" s="9" t="str">
        <f>'Հ1 Ձև 2 (3)'!$C$6</f>
        <v>Հանրային ֆինանսների և սեփականության ոլորտում հաշվեքննությաւն</v>
      </c>
      <c r="E12" s="9" t="str">
        <f>'Հ1 Ձև 2 (3)'!$C$8</f>
        <v>Հաշվեքննիչ պալատի տրանսպորտային միջոցներով ապահովվածության բարելավում</v>
      </c>
      <c r="F12" s="14">
        <f>'Հ1 Ձև 2 (3)'!$C$44</f>
        <v>0</v>
      </c>
      <c r="G12" s="14">
        <f>'Հ1 Ձև 2 (3)'!$D$44</f>
        <v>83683.4</v>
      </c>
      <c r="H12" s="14">
        <f>'Հ1 Ձև 2 (3)'!$E$44</f>
        <v>0</v>
      </c>
      <c r="I12" s="14">
        <f>'Հ1 Ձև 2 (3)'!$F$44</f>
        <v>0</v>
      </c>
      <c r="J12" s="14">
        <f>'Հ1 Ձև 2 (3)'!$G$44</f>
        <v>0</v>
      </c>
      <c r="K12" s="14">
        <f>'Հ1 Ձև 2 (3)'!$H$44</f>
        <v>0</v>
      </c>
      <c r="L12" s="14">
        <f>'Հ1 Ձև 2 (3)'!$I$44</f>
        <v>0</v>
      </c>
      <c r="M12" s="14">
        <f>'Հ1 Ձև 2 (3)'!$J$44</f>
        <v>0</v>
      </c>
      <c r="N12" s="14">
        <f>'Հ1 Ձև 2 (3)'!$K$44</f>
        <v>0</v>
      </c>
      <c r="O12" s="14">
        <f>'Հ1 Ձև 2 (3)'!$L$44</f>
        <v>0</v>
      </c>
      <c r="P12" s="14">
        <f>'Հ1 Ձև 2 (3)'!$M$44</f>
        <v>0</v>
      </c>
      <c r="Q12" s="14">
        <f>'Հ1 Ձև 2 (3)'!$N$44</f>
        <v>0</v>
      </c>
      <c r="R12" s="14">
        <f>'Հ1 Ձև 2 (3)'!$O$44</f>
        <v>0</v>
      </c>
      <c r="S12" s="14">
        <f>'Հ1 Ձև 2 (3)'!$P$44</f>
        <v>0</v>
      </c>
      <c r="T12" s="14">
        <f>'Հ1 Ձև 2 (3)'!$Q$44</f>
        <v>0</v>
      </c>
      <c r="U12" s="14">
        <f>'Հ1 Ձև 2 (3)'!$R$44</f>
        <v>0</v>
      </c>
      <c r="V12" s="14">
        <f>'Հ1 Ձև 2 (3)'!$S$44</f>
        <v>0</v>
      </c>
      <c r="W12" s="9">
        <f>'Հ1 Ձև 2 (3)'!$F$5</f>
        <v>0</v>
      </c>
      <c r="X12" s="9">
        <f>'Հ1 Ձև 2 (3)'!$F$6</f>
        <v>0</v>
      </c>
      <c r="Y12" s="9" t="str">
        <f>'Հ1 Ձև 2 (3)'!$B$13</f>
        <v>Հայեցողական (շարունակական)</v>
      </c>
    </row>
    <row r="13" spans="1:25" ht="89.25">
      <c r="A13" s="9">
        <v>4</v>
      </c>
      <c r="B13" s="9">
        <f>'Հ1 Ձև 2 (4)'!$C$5</f>
        <v>1161</v>
      </c>
      <c r="C13" s="9">
        <f>'Հ1 Ձև 2 (4)'!$C$7</f>
        <v>11002</v>
      </c>
      <c r="D13" s="9" t="str">
        <f>'Հ1 Ձև 2 (4)'!$C$6</f>
        <v>Հանրային ֆինանսների և սեփականության ոլորտում հաշվեքննությաւն</v>
      </c>
      <c r="E13" s="9" t="str">
        <f>'Հ1 Ձև 2 (4)'!$C$8</f>
        <v>Հաշվեքննիչ պալատի պահուստային  ֆոնդ</v>
      </c>
      <c r="F13" s="14">
        <f>'Հ1 Ձև 2 (4)'!$C$44</f>
        <v>4435.85</v>
      </c>
      <c r="G13" s="14">
        <f>'Հ1 Ձև 2 (4)'!D38</f>
        <v>22038.1</v>
      </c>
      <c r="H13" s="14">
        <f>'Հ1 Ձև 2 (4)'!$E$44</f>
        <v>0</v>
      </c>
      <c r="I13" s="14">
        <f>'Հ1 Ձև 2 (4)'!$F$44</f>
        <v>0</v>
      </c>
      <c r="J13" s="14">
        <f>'Հ1 Ձև 2 (4)'!$G$44</f>
        <v>0</v>
      </c>
      <c r="K13" s="14">
        <f>'Հ1 Ձև 2 (4)'!$H$44</f>
        <v>14995.3</v>
      </c>
      <c r="L13" s="14">
        <f>'Հ1 Ձև 2 (4)'!$I$44</f>
        <v>14987.6</v>
      </c>
      <c r="M13" s="14">
        <f>'Հ1 Ձև 2 (4)'!$J$44</f>
        <v>15178.3</v>
      </c>
      <c r="N13" s="14">
        <f>'Հ1 Ձև 2 (4)'!$K$44</f>
        <v>19431.15</v>
      </c>
      <c r="O13" s="14">
        <f>'Հ1 Ձև 2 (4)'!$L$44</f>
        <v>19423.45</v>
      </c>
      <c r="P13" s="14">
        <f>'Հ1 Ձև 2 (4)'!$M$44</f>
        <v>19614.15</v>
      </c>
      <c r="Q13" s="14">
        <f>'Հ1 Ձև 2 (4)'!$N$44</f>
        <v>0</v>
      </c>
      <c r="R13" s="14">
        <f>'Հ1 Ձև 2 (4)'!$O$44</f>
        <v>0</v>
      </c>
      <c r="S13" s="14">
        <f>'Հ1 Ձև 2 (4)'!$P$44</f>
        <v>0</v>
      </c>
      <c r="T13" s="14">
        <f>'Հ1 Ձև 2 (4)'!$Q$44</f>
        <v>19431.15</v>
      </c>
      <c r="U13" s="14">
        <f>'Հ1 Ձև 2 (4)'!$R$44</f>
        <v>19423.45</v>
      </c>
      <c r="V13" s="14">
        <f>'Հ1 Ձև 2 (4)'!$S$44</f>
        <v>19614.15</v>
      </c>
      <c r="W13" s="9">
        <f>'Հ1 Ձև 2 (4)'!$F$5</f>
        <v>0</v>
      </c>
      <c r="X13" s="9">
        <f>'Հ1 Ձև 2 (4)'!$F$6</f>
        <v>0</v>
      </c>
      <c r="Y13" s="9" t="str">
        <f>'Հ1 Ձև 2 (4)'!$B$13</f>
        <v>Պարտադիր</v>
      </c>
    </row>
    <row r="14" spans="1:25" ht="15">
      <c r="A14" s="6"/>
      <c r="B14" s="82" t="s">
        <v>29</v>
      </c>
      <c r="C14" s="83"/>
      <c r="D14" s="83"/>
      <c r="E14" s="84"/>
      <c r="F14" s="15">
        <f aca="true" t="shared" si="0" ref="F14:V14">SUM(F10:F13)</f>
        <v>1025589.9399999998</v>
      </c>
      <c r="G14" s="15">
        <f t="shared" si="0"/>
        <v>1193213.2000000002</v>
      </c>
      <c r="H14" s="15">
        <f t="shared" si="0"/>
        <v>58866.200000000004</v>
      </c>
      <c r="I14" s="15">
        <f t="shared" si="0"/>
        <v>55842.1</v>
      </c>
      <c r="J14" s="15">
        <f t="shared" si="0"/>
        <v>62257.08</v>
      </c>
      <c r="K14" s="15">
        <f t="shared" si="0"/>
        <v>-36339.825000000026</v>
      </c>
      <c r="L14" s="15">
        <f t="shared" si="0"/>
        <v>-33525.86000000001</v>
      </c>
      <c r="M14" s="15">
        <f t="shared" si="0"/>
        <v>-29996.430000000026</v>
      </c>
      <c r="N14" s="15">
        <f t="shared" si="0"/>
        <v>1048116.3149999998</v>
      </c>
      <c r="O14" s="15">
        <f t="shared" si="0"/>
        <v>1047906.1799999999</v>
      </c>
      <c r="P14" s="15">
        <f t="shared" si="0"/>
        <v>1057850.5899999999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16">
        <f t="shared" si="0"/>
        <v>1048116.3149999998</v>
      </c>
      <c r="U14" s="16">
        <f t="shared" si="0"/>
        <v>1047906.1799999999</v>
      </c>
      <c r="V14" s="16">
        <f t="shared" si="0"/>
        <v>1057850.5899999999</v>
      </c>
      <c r="W14" s="10" t="s">
        <v>28</v>
      </c>
      <c r="X14" s="10" t="s">
        <v>28</v>
      </c>
      <c r="Y14" s="10" t="s">
        <v>28</v>
      </c>
    </row>
    <row r="17" spans="1:5" ht="15">
      <c r="A17" t="s">
        <v>35</v>
      </c>
      <c r="B17" s="11" t="s">
        <v>30</v>
      </c>
      <c r="C17" s="11"/>
      <c r="D17" s="11"/>
      <c r="E17" s="11"/>
    </row>
    <row r="18" spans="1:2" ht="15">
      <c r="A18" t="s">
        <v>36</v>
      </c>
      <c r="B18" t="s">
        <v>37</v>
      </c>
    </row>
  </sheetData>
  <sheetProtection/>
  <mergeCells count="12">
    <mergeCell ref="B14:E14"/>
    <mergeCell ref="W8:W9"/>
    <mergeCell ref="X8:X9"/>
    <mergeCell ref="F8:G8"/>
    <mergeCell ref="H8:J8"/>
    <mergeCell ref="K8:M8"/>
    <mergeCell ref="Q8:S8"/>
    <mergeCell ref="T8:V8"/>
    <mergeCell ref="Y8:Y9"/>
    <mergeCell ref="B8:C8"/>
    <mergeCell ref="D8:E8"/>
    <mergeCell ref="N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G77" sqref="G77"/>
    </sheetView>
  </sheetViews>
  <sheetFormatPr defaultColWidth="8.7109375" defaultRowHeight="21.75" customHeight="1"/>
  <cols>
    <col min="1" max="1" width="6.00390625" style="21" customWidth="1"/>
    <col min="2" max="2" width="29.421875" style="21" customWidth="1"/>
    <col min="3" max="3" width="30.8515625" style="21" customWidth="1"/>
    <col min="4" max="4" width="16.57421875" style="21" customWidth="1"/>
    <col min="5" max="5" width="26.8515625" style="21" customWidth="1"/>
    <col min="6" max="6" width="13.7109375" style="21" customWidth="1"/>
    <col min="7" max="7" width="16.140625" style="21" customWidth="1"/>
    <col min="8" max="8" width="13.57421875" style="21" customWidth="1"/>
    <col min="9" max="9" width="12.8515625" style="21" customWidth="1"/>
    <col min="10" max="10" width="12.7109375" style="21" customWidth="1"/>
    <col min="11" max="11" width="35.7109375" style="21" customWidth="1"/>
    <col min="12" max="12" width="12.57421875" style="21" customWidth="1"/>
    <col min="13" max="13" width="14.00390625" style="21" customWidth="1"/>
    <col min="14" max="14" width="9.57421875" style="21" customWidth="1"/>
    <col min="15" max="15" width="8.140625" style="21" customWidth="1"/>
    <col min="16" max="16" width="8.00390625" style="21" customWidth="1"/>
    <col min="17" max="17" width="11.140625" style="21" customWidth="1"/>
    <col min="18" max="18" width="13.28125" style="21" customWidth="1"/>
    <col min="19" max="19" width="11.57421875" style="21" customWidth="1"/>
    <col min="20" max="20" width="8.7109375" style="21" customWidth="1"/>
    <col min="21" max="23" width="9.140625" style="21" hidden="1" customWidth="1"/>
    <col min="24" max="16384" width="8.7109375" style="21" customWidth="1"/>
  </cols>
  <sheetData>
    <row r="1" spans="1:23" ht="21.75" customHeight="1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69" t="s">
        <v>10</v>
      </c>
      <c r="V1" s="69" t="s">
        <v>11</v>
      </c>
      <c r="W1" s="69" t="s">
        <v>12</v>
      </c>
    </row>
    <row r="2" spans="1:23" ht="21.75" customHeight="1">
      <c r="A2" s="2"/>
      <c r="C2" s="2"/>
      <c r="D2" s="2"/>
      <c r="E2" s="2"/>
      <c r="F2" s="2"/>
      <c r="G2" s="2"/>
      <c r="H2" s="2"/>
      <c r="I2" s="2"/>
      <c r="J2" s="2"/>
      <c r="U2" s="69" t="s">
        <v>13</v>
      </c>
      <c r="V2" s="69" t="s">
        <v>14</v>
      </c>
      <c r="W2" s="69"/>
    </row>
    <row r="3" spans="1:23" ht="21.75" customHeight="1">
      <c r="A3" s="20" t="s">
        <v>15</v>
      </c>
      <c r="G3" s="2"/>
      <c r="H3" s="2"/>
      <c r="I3" s="2"/>
      <c r="J3" s="2"/>
      <c r="U3" s="69" t="s">
        <v>16</v>
      </c>
      <c r="V3" s="69" t="s">
        <v>17</v>
      </c>
      <c r="W3" s="69"/>
    </row>
    <row r="4" spans="7:22" ht="21.75" customHeight="1">
      <c r="G4" s="2"/>
      <c r="H4" s="2"/>
      <c r="I4" s="2"/>
      <c r="J4" s="2"/>
      <c r="U4" s="69" t="s">
        <v>18</v>
      </c>
      <c r="V4" s="69"/>
    </row>
    <row r="5" spans="2:10" ht="52.5" customHeight="1">
      <c r="B5" s="22" t="s">
        <v>49</v>
      </c>
      <c r="C5" s="38">
        <v>1161</v>
      </c>
      <c r="E5" s="22" t="s">
        <v>50</v>
      </c>
      <c r="F5" s="23"/>
      <c r="H5" s="2"/>
      <c r="I5" s="2"/>
      <c r="J5" s="2"/>
    </row>
    <row r="6" spans="2:10" ht="66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24" customHeight="1">
      <c r="B7" s="22" t="s">
        <v>53</v>
      </c>
      <c r="C7" s="23">
        <v>1101</v>
      </c>
      <c r="H7" s="2"/>
      <c r="I7" s="2"/>
      <c r="J7" s="2"/>
    </row>
    <row r="8" spans="2:10" ht="75" customHeight="1">
      <c r="B8" s="22" t="s">
        <v>54</v>
      </c>
      <c r="C8" s="63" t="s">
        <v>80</v>
      </c>
      <c r="H8" s="2"/>
      <c r="I8" s="2"/>
      <c r="J8" s="2"/>
    </row>
    <row r="9" spans="2:10" ht="21.75" customHeight="1">
      <c r="B9" s="2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21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10" ht="31.5" customHeight="1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9" ht="21.75" customHeight="1">
      <c r="B13" s="26" t="s">
        <v>13</v>
      </c>
      <c r="C13" s="26"/>
      <c r="D13" s="26"/>
      <c r="E13" s="26"/>
      <c r="G13" s="2"/>
      <c r="H13" s="2"/>
      <c r="I13" s="2"/>
    </row>
    <row r="14" spans="2:9" ht="21.75" customHeight="1">
      <c r="B14" s="3"/>
      <c r="C14" s="3"/>
      <c r="D14" s="3"/>
      <c r="E14" s="3"/>
      <c r="F14" s="2"/>
      <c r="G14" s="2"/>
      <c r="H14" s="2"/>
      <c r="I14" s="2"/>
    </row>
    <row r="15" spans="1:9" ht="21.75" customHeight="1">
      <c r="A15" s="20" t="s">
        <v>20</v>
      </c>
      <c r="C15" s="2"/>
      <c r="D15" s="2"/>
      <c r="E15" s="2"/>
      <c r="F15" s="2"/>
      <c r="G15" s="2"/>
      <c r="H15" s="2"/>
      <c r="I15" s="2"/>
    </row>
    <row r="16" spans="2:9" ht="21.75" customHeight="1">
      <c r="B16" s="3"/>
      <c r="C16" s="2"/>
      <c r="D16" s="2"/>
      <c r="E16" s="2"/>
      <c r="F16" s="2"/>
      <c r="G16" s="2"/>
      <c r="H16" s="2"/>
      <c r="I16" s="2"/>
    </row>
    <row r="17" spans="2:11" ht="21.7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75" customHeight="1">
      <c r="B18" s="86"/>
      <c r="C18" s="86"/>
      <c r="D18" s="86"/>
      <c r="E18" s="86"/>
      <c r="F18" s="67" t="s">
        <v>46</v>
      </c>
      <c r="G18" s="67" t="s">
        <v>47</v>
      </c>
      <c r="H18" s="67" t="s">
        <v>1</v>
      </c>
      <c r="I18" s="67" t="s">
        <v>3</v>
      </c>
      <c r="J18" s="67" t="s">
        <v>42</v>
      </c>
      <c r="K18" s="85"/>
    </row>
    <row r="19" spans="2:11" ht="37.5" customHeight="1" thickBot="1">
      <c r="B19" s="39" t="s">
        <v>81</v>
      </c>
      <c r="C19" s="39" t="s">
        <v>108</v>
      </c>
      <c r="D19" s="26" t="s">
        <v>14</v>
      </c>
      <c r="E19" s="39" t="s">
        <v>111</v>
      </c>
      <c r="F19" s="44">
        <f>608208.9/F22</f>
        <v>5288.773043478261</v>
      </c>
      <c r="G19" s="44">
        <f>D67/G22</f>
        <v>5055.212258064516</v>
      </c>
      <c r="H19" s="44">
        <f aca="true" t="shared" si="0" ref="H19:J21">K67/H22</f>
        <v>4880.106612903225</v>
      </c>
      <c r="I19" s="44">
        <f t="shared" si="0"/>
        <v>4902.643870967741</v>
      </c>
      <c r="J19" s="44">
        <f t="shared" si="0"/>
        <v>4926.384193548387</v>
      </c>
      <c r="K19" s="26"/>
    </row>
    <row r="20" spans="2:11" ht="33.75" customHeight="1" thickBot="1">
      <c r="B20" s="40" t="s">
        <v>82</v>
      </c>
      <c r="C20" s="40" t="s">
        <v>108</v>
      </c>
      <c r="D20" s="26" t="s">
        <v>14</v>
      </c>
      <c r="E20" s="40" t="s">
        <v>111</v>
      </c>
      <c r="F20" s="44">
        <f>270720.6/F23</f>
        <v>2707.2059999999997</v>
      </c>
      <c r="G20" s="44">
        <f>D68/G23</f>
        <v>445.7587096774194</v>
      </c>
      <c r="H20" s="44">
        <f t="shared" si="0"/>
        <v>368.5639354838708</v>
      </c>
      <c r="I20" s="44">
        <f t="shared" si="0"/>
        <v>369.87438709677417</v>
      </c>
      <c r="J20" s="44">
        <f t="shared" si="0"/>
        <v>371.16677419354824</v>
      </c>
      <c r="K20" s="26"/>
    </row>
    <row r="21" spans="2:11" ht="51.75" customHeight="1" thickBot="1">
      <c r="B21" s="41" t="s">
        <v>174</v>
      </c>
      <c r="C21" s="43" t="s">
        <v>108</v>
      </c>
      <c r="D21" s="26" t="s">
        <v>14</v>
      </c>
      <c r="E21" s="39" t="s">
        <v>111</v>
      </c>
      <c r="F21" s="44">
        <f>41545.2/F24</f>
        <v>532.6307692307691</v>
      </c>
      <c r="G21" s="44">
        <f>D69/G24</f>
        <v>394.62479338842974</v>
      </c>
      <c r="H21" s="44">
        <f t="shared" si="0"/>
        <v>459.1457024793388</v>
      </c>
      <c r="I21" s="44">
        <f t="shared" si="0"/>
        <v>461.95785123966937</v>
      </c>
      <c r="J21" s="44">
        <f t="shared" si="0"/>
        <v>464.9219834710744</v>
      </c>
      <c r="K21" s="26"/>
    </row>
    <row r="22" spans="2:11" ht="51.75" customHeight="1">
      <c r="B22" s="42" t="s">
        <v>83</v>
      </c>
      <c r="C22" s="42" t="s">
        <v>109</v>
      </c>
      <c r="D22" s="26" t="s">
        <v>17</v>
      </c>
      <c r="E22" s="39" t="s">
        <v>111</v>
      </c>
      <c r="F22" s="26">
        <v>115</v>
      </c>
      <c r="G22" s="26">
        <v>155</v>
      </c>
      <c r="H22" s="26">
        <v>155</v>
      </c>
      <c r="I22" s="26">
        <v>155</v>
      </c>
      <c r="J22" s="26">
        <v>155</v>
      </c>
      <c r="K22" s="26"/>
    </row>
    <row r="23" spans="2:11" ht="49.5" customHeight="1">
      <c r="B23" s="42" t="s">
        <v>84</v>
      </c>
      <c r="C23" s="42" t="s">
        <v>109</v>
      </c>
      <c r="D23" s="26" t="s">
        <v>17</v>
      </c>
      <c r="E23" s="39" t="s">
        <v>111</v>
      </c>
      <c r="F23" s="26">
        <v>100</v>
      </c>
      <c r="G23" s="26">
        <v>155</v>
      </c>
      <c r="H23" s="26">
        <v>155</v>
      </c>
      <c r="I23" s="26">
        <v>155</v>
      </c>
      <c r="J23" s="26">
        <v>155</v>
      </c>
      <c r="K23" s="26"/>
    </row>
    <row r="24" spans="2:11" ht="51.75" customHeight="1">
      <c r="B24" s="42" t="s">
        <v>173</v>
      </c>
      <c r="C24" s="42" t="s">
        <v>109</v>
      </c>
      <c r="D24" s="26" t="s">
        <v>17</v>
      </c>
      <c r="E24" s="39" t="s">
        <v>111</v>
      </c>
      <c r="F24" s="26">
        <v>78</v>
      </c>
      <c r="G24" s="26">
        <v>121</v>
      </c>
      <c r="H24" s="26">
        <v>121</v>
      </c>
      <c r="I24" s="26">
        <v>121</v>
      </c>
      <c r="J24" s="26">
        <v>121</v>
      </c>
      <c r="K24" s="26"/>
    </row>
    <row r="25" spans="1:11" ht="70.5" customHeight="1">
      <c r="A25" s="21" t="s">
        <v>117</v>
      </c>
      <c r="B25" s="42" t="s">
        <v>85</v>
      </c>
      <c r="C25" s="42" t="s">
        <v>108</v>
      </c>
      <c r="D25" s="26" t="s">
        <v>14</v>
      </c>
      <c r="E25" s="42" t="s">
        <v>112</v>
      </c>
      <c r="F25" s="26">
        <v>1598.6</v>
      </c>
      <c r="G25" s="26">
        <v>3441.3</v>
      </c>
      <c r="H25" s="26">
        <v>3441.3</v>
      </c>
      <c r="I25" s="26">
        <v>3441.3</v>
      </c>
      <c r="J25" s="26">
        <v>3441.3</v>
      </c>
      <c r="K25" s="26"/>
    </row>
    <row r="26" spans="2:11" ht="80.25" customHeight="1">
      <c r="B26" s="42" t="s">
        <v>86</v>
      </c>
      <c r="C26" s="42" t="s">
        <v>108</v>
      </c>
      <c r="D26" s="26" t="s">
        <v>14</v>
      </c>
      <c r="E26" s="42" t="s">
        <v>112</v>
      </c>
      <c r="F26" s="26">
        <v>641.6</v>
      </c>
      <c r="G26" s="26">
        <v>628.5</v>
      </c>
      <c r="H26" s="26">
        <v>628.5</v>
      </c>
      <c r="I26" s="26">
        <v>628.5</v>
      </c>
      <c r="J26" s="26">
        <v>628.5</v>
      </c>
      <c r="K26" s="26"/>
    </row>
    <row r="27" spans="2:11" ht="45" customHeight="1">
      <c r="B27" s="42" t="s">
        <v>114</v>
      </c>
      <c r="C27" s="42" t="s">
        <v>108</v>
      </c>
      <c r="D27" s="26" t="s">
        <v>14</v>
      </c>
      <c r="E27" s="42"/>
      <c r="F27" s="44">
        <v>50</v>
      </c>
      <c r="G27" s="26"/>
      <c r="H27" s="26">
        <v>80</v>
      </c>
      <c r="I27" s="26">
        <v>80</v>
      </c>
      <c r="J27" s="26">
        <v>80</v>
      </c>
      <c r="K27" s="26"/>
    </row>
    <row r="28" spans="2:17" ht="57" customHeight="1">
      <c r="B28" s="42" t="s">
        <v>87</v>
      </c>
      <c r="C28" s="42" t="s">
        <v>108</v>
      </c>
      <c r="D28" s="26" t="s">
        <v>14</v>
      </c>
      <c r="E28" s="42" t="s">
        <v>166</v>
      </c>
      <c r="F28" s="26">
        <v>3464.65</v>
      </c>
      <c r="G28" s="44">
        <v>4366</v>
      </c>
      <c r="H28" s="44">
        <v>6823.3</v>
      </c>
      <c r="I28" s="44">
        <v>6823.3</v>
      </c>
      <c r="J28" s="44">
        <v>6823.3</v>
      </c>
      <c r="K28" s="68" t="s">
        <v>175</v>
      </c>
      <c r="L28" s="70"/>
      <c r="M28" s="70"/>
      <c r="N28" s="70"/>
      <c r="O28" s="70"/>
      <c r="P28" s="70"/>
      <c r="Q28" s="70"/>
    </row>
    <row r="29" spans="2:11" ht="42" customHeight="1">
      <c r="B29" s="42" t="s">
        <v>88</v>
      </c>
      <c r="C29" s="42" t="s">
        <v>108</v>
      </c>
      <c r="D29" s="26" t="s">
        <v>14</v>
      </c>
      <c r="E29" s="42"/>
      <c r="F29" s="44">
        <v>356</v>
      </c>
      <c r="G29" s="44">
        <v>360</v>
      </c>
      <c r="H29" s="44">
        <v>360</v>
      </c>
      <c r="I29" s="44">
        <v>360</v>
      </c>
      <c r="J29" s="44">
        <v>360</v>
      </c>
      <c r="K29" s="26"/>
    </row>
    <row r="30" spans="2:11" ht="36" customHeight="1">
      <c r="B30" s="42" t="s">
        <v>89</v>
      </c>
      <c r="C30" s="42" t="s">
        <v>108</v>
      </c>
      <c r="D30" s="26" t="s">
        <v>17</v>
      </c>
      <c r="E30" s="42"/>
      <c r="F30" s="26">
        <v>39.5</v>
      </c>
      <c r="G30" s="44">
        <v>40</v>
      </c>
      <c r="H30" s="26">
        <v>40</v>
      </c>
      <c r="I30" s="26">
        <v>40</v>
      </c>
      <c r="J30" s="26">
        <v>40</v>
      </c>
      <c r="K30" s="26"/>
    </row>
    <row r="31" spans="2:11" ht="74.25" customHeight="1">
      <c r="B31" s="42" t="s">
        <v>90</v>
      </c>
      <c r="C31" s="42" t="s">
        <v>108</v>
      </c>
      <c r="D31" s="26" t="s">
        <v>14</v>
      </c>
      <c r="E31" s="42"/>
      <c r="F31" s="26">
        <v>37699.55</v>
      </c>
      <c r="G31" s="44">
        <v>44484</v>
      </c>
      <c r="H31" s="44">
        <v>44484</v>
      </c>
      <c r="I31" s="44">
        <v>44484</v>
      </c>
      <c r="J31" s="44">
        <v>44484</v>
      </c>
      <c r="K31" s="58"/>
    </row>
    <row r="32" spans="2:11" ht="63" customHeight="1">
      <c r="B32" s="42" t="s">
        <v>91</v>
      </c>
      <c r="C32" s="42" t="s">
        <v>108</v>
      </c>
      <c r="D32" s="26" t="s">
        <v>14</v>
      </c>
      <c r="E32" s="42" t="s">
        <v>113</v>
      </c>
      <c r="F32" s="26">
        <v>7465.5</v>
      </c>
      <c r="G32" s="44">
        <v>17604</v>
      </c>
      <c r="H32" s="44">
        <v>17208</v>
      </c>
      <c r="I32" s="44">
        <v>17604</v>
      </c>
      <c r="J32" s="44">
        <v>17604</v>
      </c>
      <c r="K32" s="59"/>
    </row>
    <row r="33" spans="2:11" ht="63" customHeight="1">
      <c r="B33" s="42" t="s">
        <v>92</v>
      </c>
      <c r="C33" s="42" t="s">
        <v>108</v>
      </c>
      <c r="D33" s="26" t="s">
        <v>14</v>
      </c>
      <c r="E33" s="42" t="s">
        <v>113</v>
      </c>
      <c r="F33" s="26">
        <v>22260.7</v>
      </c>
      <c r="G33" s="26">
        <v>55556.6</v>
      </c>
      <c r="H33" s="44">
        <v>54120</v>
      </c>
      <c r="I33" s="44">
        <v>50430</v>
      </c>
      <c r="J33" s="44">
        <v>57195</v>
      </c>
      <c r="K33" s="26"/>
    </row>
    <row r="34" spans="2:11" ht="93.75" customHeight="1">
      <c r="B34" s="42" t="s">
        <v>93</v>
      </c>
      <c r="C34" s="42" t="s">
        <v>108</v>
      </c>
      <c r="D34" s="26" t="s">
        <v>14</v>
      </c>
      <c r="E34" s="42"/>
      <c r="F34" s="26">
        <v>6771.45</v>
      </c>
      <c r="G34" s="26">
        <v>7559.8</v>
      </c>
      <c r="H34" s="44">
        <v>8689</v>
      </c>
      <c r="I34" s="44">
        <v>8689</v>
      </c>
      <c r="J34" s="44">
        <v>8689</v>
      </c>
      <c r="K34" s="59" t="s">
        <v>167</v>
      </c>
    </row>
    <row r="35" spans="2:11" ht="48.75" customHeight="1">
      <c r="B35" s="42" t="s">
        <v>94</v>
      </c>
      <c r="C35" s="42" t="s">
        <v>108</v>
      </c>
      <c r="D35" s="26" t="s">
        <v>14</v>
      </c>
      <c r="E35" s="42"/>
      <c r="F35" s="26">
        <v>323.7</v>
      </c>
      <c r="G35" s="26">
        <v>806.4</v>
      </c>
      <c r="H35" s="44">
        <v>945</v>
      </c>
      <c r="I35" s="26">
        <v>806.4</v>
      </c>
      <c r="J35" s="26">
        <v>806.4</v>
      </c>
      <c r="K35" s="58" t="s">
        <v>132</v>
      </c>
    </row>
    <row r="36" spans="2:11" ht="33.75" customHeight="1">
      <c r="B36" s="42" t="s">
        <v>95</v>
      </c>
      <c r="C36" s="42" t="s">
        <v>109</v>
      </c>
      <c r="D36" s="26" t="s">
        <v>17</v>
      </c>
      <c r="E36" s="42"/>
      <c r="F36" s="26">
        <v>22</v>
      </c>
      <c r="G36" s="26">
        <v>64</v>
      </c>
      <c r="H36" s="26">
        <v>75</v>
      </c>
      <c r="I36" s="26">
        <v>64</v>
      </c>
      <c r="J36" s="26">
        <v>64</v>
      </c>
      <c r="K36" s="26"/>
    </row>
    <row r="37" spans="2:11" ht="33" customHeight="1">
      <c r="B37" s="42" t="s">
        <v>96</v>
      </c>
      <c r="C37" s="42" t="s">
        <v>108</v>
      </c>
      <c r="D37" s="26" t="s">
        <v>14</v>
      </c>
      <c r="E37" s="42"/>
      <c r="F37" s="44">
        <v>360</v>
      </c>
      <c r="G37" s="44">
        <v>680</v>
      </c>
      <c r="H37" s="44">
        <v>680</v>
      </c>
      <c r="I37" s="44">
        <v>680</v>
      </c>
      <c r="J37" s="44">
        <v>680</v>
      </c>
      <c r="K37" s="26"/>
    </row>
    <row r="38" spans="2:11" ht="49.5" customHeight="1">
      <c r="B38" s="42" t="s">
        <v>97</v>
      </c>
      <c r="C38" s="42" t="s">
        <v>108</v>
      </c>
      <c r="D38" s="26" t="s">
        <v>17</v>
      </c>
      <c r="E38" s="42"/>
      <c r="F38" s="44">
        <v>540</v>
      </c>
      <c r="G38" s="44">
        <v>948</v>
      </c>
      <c r="H38" s="44">
        <v>948</v>
      </c>
      <c r="I38" s="44">
        <v>948</v>
      </c>
      <c r="J38" s="44">
        <v>948</v>
      </c>
      <c r="K38" s="58" t="s">
        <v>133</v>
      </c>
    </row>
    <row r="39" spans="2:11" ht="44.25" customHeight="1">
      <c r="B39" s="42" t="s">
        <v>98</v>
      </c>
      <c r="C39" s="42" t="s">
        <v>108</v>
      </c>
      <c r="D39" s="26" t="s">
        <v>14</v>
      </c>
      <c r="E39" s="42"/>
      <c r="F39" s="26">
        <v>618.92</v>
      </c>
      <c r="G39" s="44">
        <v>1500</v>
      </c>
      <c r="H39" s="44">
        <v>1500</v>
      </c>
      <c r="I39" s="44">
        <v>1500</v>
      </c>
      <c r="J39" s="44">
        <v>1500</v>
      </c>
      <c r="K39" s="26"/>
    </row>
    <row r="40" spans="2:11" ht="30" customHeight="1">
      <c r="B40" s="42" t="s">
        <v>99</v>
      </c>
      <c r="C40" s="42" t="s">
        <v>108</v>
      </c>
      <c r="D40" s="26" t="s">
        <v>14</v>
      </c>
      <c r="E40" s="42"/>
      <c r="F40" s="44">
        <v>1042</v>
      </c>
      <c r="G40" s="44">
        <v>420</v>
      </c>
      <c r="H40" s="44">
        <v>420</v>
      </c>
      <c r="I40" s="44">
        <v>770</v>
      </c>
      <c r="J40" s="44">
        <v>420</v>
      </c>
      <c r="K40" s="26"/>
    </row>
    <row r="41" spans="2:11" ht="48.75" customHeight="1">
      <c r="B41" s="42" t="s">
        <v>100</v>
      </c>
      <c r="C41" s="42" t="s">
        <v>108</v>
      </c>
      <c r="D41" s="26" t="s">
        <v>14</v>
      </c>
      <c r="E41" s="42"/>
      <c r="F41" s="44">
        <v>399</v>
      </c>
      <c r="G41" s="44">
        <v>720</v>
      </c>
      <c r="H41" s="26">
        <v>720</v>
      </c>
      <c r="I41" s="44">
        <v>720</v>
      </c>
      <c r="J41" s="44">
        <v>720</v>
      </c>
      <c r="K41" s="26"/>
    </row>
    <row r="42" spans="2:11" ht="21.75" customHeight="1">
      <c r="B42" s="42" t="s">
        <v>101</v>
      </c>
      <c r="C42" s="42" t="s">
        <v>110</v>
      </c>
      <c r="D42" s="26" t="s">
        <v>17</v>
      </c>
      <c r="E42" s="42"/>
      <c r="F42" s="26">
        <v>9</v>
      </c>
      <c r="G42" s="26">
        <v>9</v>
      </c>
      <c r="H42" s="26">
        <v>9</v>
      </c>
      <c r="I42" s="26">
        <v>9</v>
      </c>
      <c r="J42" s="26">
        <v>9</v>
      </c>
      <c r="K42" s="26"/>
    </row>
    <row r="43" spans="2:11" ht="34.5" customHeight="1">
      <c r="B43" s="42" t="s">
        <v>102</v>
      </c>
      <c r="C43" s="42" t="s">
        <v>108</v>
      </c>
      <c r="D43" s="26" t="s">
        <v>14</v>
      </c>
      <c r="E43" s="42"/>
      <c r="F43" s="26">
        <v>2389.58</v>
      </c>
      <c r="G43" s="44">
        <v>2390</v>
      </c>
      <c r="H43" s="44">
        <v>2250</v>
      </c>
      <c r="I43" s="44">
        <v>2390</v>
      </c>
      <c r="J43" s="44">
        <v>2390</v>
      </c>
      <c r="K43" s="26" t="s">
        <v>116</v>
      </c>
    </row>
    <row r="44" spans="2:11" ht="34.5" customHeight="1">
      <c r="B44" s="42" t="s">
        <v>103</v>
      </c>
      <c r="C44" s="42" t="s">
        <v>108</v>
      </c>
      <c r="D44" s="26" t="s">
        <v>14</v>
      </c>
      <c r="E44" s="42"/>
      <c r="F44" s="44">
        <v>196</v>
      </c>
      <c r="G44" s="44">
        <v>200</v>
      </c>
      <c r="H44" s="44">
        <v>200</v>
      </c>
      <c r="I44" s="44">
        <v>200</v>
      </c>
      <c r="J44" s="44">
        <v>200</v>
      </c>
      <c r="K44" s="26"/>
    </row>
    <row r="45" spans="2:11" ht="35.25" customHeight="1">
      <c r="B45" s="42" t="s">
        <v>104</v>
      </c>
      <c r="C45" s="42" t="s">
        <v>108</v>
      </c>
      <c r="D45" s="26" t="s">
        <v>14</v>
      </c>
      <c r="E45" s="42"/>
      <c r="F45" s="26">
        <v>1106</v>
      </c>
      <c r="G45" s="26">
        <v>1188</v>
      </c>
      <c r="H45" s="26">
        <v>1199.5</v>
      </c>
      <c r="I45" s="26">
        <v>1188</v>
      </c>
      <c r="J45" s="26">
        <v>1188</v>
      </c>
      <c r="K45" s="26"/>
    </row>
    <row r="46" spans="2:11" ht="21.75" customHeight="1">
      <c r="B46" s="42" t="s">
        <v>105</v>
      </c>
      <c r="C46" s="42" t="s">
        <v>108</v>
      </c>
      <c r="D46" s="26" t="s">
        <v>14</v>
      </c>
      <c r="E46" s="42"/>
      <c r="F46" s="26">
        <v>7462.43</v>
      </c>
      <c r="G46" s="44">
        <v>8192</v>
      </c>
      <c r="H46" s="44">
        <v>8436</v>
      </c>
      <c r="I46" s="44">
        <v>8192</v>
      </c>
      <c r="J46" s="44">
        <v>8192</v>
      </c>
      <c r="K46" s="26"/>
    </row>
    <row r="47" spans="2:11" ht="43.5" customHeight="1">
      <c r="B47" s="42" t="s">
        <v>106</v>
      </c>
      <c r="C47" s="42" t="s">
        <v>108</v>
      </c>
      <c r="D47" s="26" t="s">
        <v>14</v>
      </c>
      <c r="E47" s="42"/>
      <c r="F47" s="26">
        <v>946.54</v>
      </c>
      <c r="G47" s="44">
        <v>1514</v>
      </c>
      <c r="H47" s="44">
        <v>1636</v>
      </c>
      <c r="I47" s="44">
        <v>1514</v>
      </c>
      <c r="J47" s="44">
        <v>1514</v>
      </c>
      <c r="K47" s="26"/>
    </row>
    <row r="48" spans="2:11" ht="35.25" customHeight="1">
      <c r="B48" s="42" t="s">
        <v>115</v>
      </c>
      <c r="C48" s="42" t="s">
        <v>108</v>
      </c>
      <c r="D48" s="26" t="s">
        <v>14</v>
      </c>
      <c r="E48" s="42"/>
      <c r="F48" s="26">
        <v>3648.2</v>
      </c>
      <c r="G48" s="44">
        <v>4075</v>
      </c>
      <c r="H48" s="44">
        <v>3790</v>
      </c>
      <c r="I48" s="44">
        <v>4075</v>
      </c>
      <c r="J48" s="44">
        <v>4075</v>
      </c>
      <c r="K48" s="26"/>
    </row>
    <row r="49" spans="2:11" ht="21.75" customHeight="1">
      <c r="B49" s="42" t="s">
        <v>107</v>
      </c>
      <c r="C49" s="42" t="s">
        <v>108</v>
      </c>
      <c r="D49" s="26" t="s">
        <v>14</v>
      </c>
      <c r="E49" s="42"/>
      <c r="F49" s="26">
        <v>368.96</v>
      </c>
      <c r="G49" s="44">
        <v>218</v>
      </c>
      <c r="H49" s="44">
        <v>110</v>
      </c>
      <c r="I49" s="44">
        <v>110</v>
      </c>
      <c r="J49" s="44">
        <v>110</v>
      </c>
      <c r="K49" s="26"/>
    </row>
    <row r="50" spans="2:11" ht="21.75" customHeight="1">
      <c r="B50" s="26"/>
      <c r="C50" s="26"/>
      <c r="D50" s="26"/>
      <c r="E50" s="26"/>
      <c r="F50" s="26">
        <f>SUM(F25:F49)</f>
        <v>99779.87999999999</v>
      </c>
      <c r="G50" s="26">
        <f>SUM(G19:G49)</f>
        <v>163291.19576113034</v>
      </c>
      <c r="H50" s="44">
        <f>SUM(H25:H49)</f>
        <v>158792.6</v>
      </c>
      <c r="I50" s="44">
        <f>SUM(I25:I49)</f>
        <v>155746.5</v>
      </c>
      <c r="J50" s="44">
        <f>SUM(J25:J49)</f>
        <v>162161.5</v>
      </c>
      <c r="K50" s="26"/>
    </row>
    <row r="51" spans="2:11" ht="21.75" customHeight="1">
      <c r="B51" s="26"/>
      <c r="C51" s="26"/>
      <c r="D51" s="26"/>
      <c r="E51" s="26"/>
      <c r="F51" s="27"/>
      <c r="G51" s="27"/>
      <c r="H51" s="27"/>
      <c r="I51" s="27"/>
      <c r="J51" s="27"/>
      <c r="K51" s="26"/>
    </row>
    <row r="52" spans="2:10" ht="21.75" customHeight="1">
      <c r="B52" s="2"/>
      <c r="C52" s="2"/>
      <c r="D52" s="2"/>
      <c r="E52" s="2"/>
      <c r="F52" s="2"/>
      <c r="G52" s="2"/>
      <c r="H52" s="2"/>
      <c r="I52" s="2"/>
      <c r="J52" s="2"/>
    </row>
    <row r="53" spans="1:10" ht="21.75" customHeight="1">
      <c r="A53" s="28" t="s">
        <v>65</v>
      </c>
      <c r="C53" s="29"/>
      <c r="D53" s="29"/>
      <c r="E53" s="29"/>
      <c r="F53" s="29"/>
      <c r="G53" s="29"/>
      <c r="H53" s="45"/>
      <c r="I53" s="29"/>
      <c r="J53" s="29"/>
    </row>
    <row r="54" spans="1:10" ht="21.75" customHeight="1">
      <c r="A54" s="30"/>
      <c r="C54" s="31"/>
      <c r="D54" s="31"/>
      <c r="E54" s="31"/>
      <c r="F54" s="31"/>
      <c r="G54" s="31"/>
      <c r="H54" s="31"/>
      <c r="I54" s="31"/>
      <c r="J54" s="31"/>
    </row>
    <row r="55" spans="1:10" ht="21.75" customHeight="1">
      <c r="A55" s="32" t="s">
        <v>66</v>
      </c>
      <c r="C55" s="33"/>
      <c r="D55" s="33"/>
      <c r="E55" s="29"/>
      <c r="F55" s="29"/>
      <c r="G55" s="29"/>
      <c r="H55" s="29"/>
      <c r="I55" s="29"/>
      <c r="J55" s="29"/>
    </row>
    <row r="56" spans="2:10" ht="21.75" customHeight="1">
      <c r="B56" s="33"/>
      <c r="C56" s="33"/>
      <c r="D56" s="33"/>
      <c r="E56" s="29"/>
      <c r="F56" s="29"/>
      <c r="G56" s="29"/>
      <c r="H56" s="29"/>
      <c r="I56" s="29"/>
      <c r="J56" s="29"/>
    </row>
    <row r="57" spans="2:10" ht="21.75" customHeight="1">
      <c r="B57" s="33"/>
      <c r="C57" s="33"/>
      <c r="D57" s="33"/>
      <c r="E57" s="29"/>
      <c r="F57" s="29"/>
      <c r="G57" s="29"/>
      <c r="H57" s="29"/>
      <c r="I57" s="29"/>
      <c r="J57" s="29"/>
    </row>
    <row r="58" spans="2:10" ht="21.75" customHeight="1">
      <c r="B58" s="33"/>
      <c r="C58" s="33"/>
      <c r="D58" s="33"/>
      <c r="E58" s="29"/>
      <c r="F58" s="29"/>
      <c r="G58" s="29"/>
      <c r="H58" s="29"/>
      <c r="I58" s="29"/>
      <c r="J58" s="29"/>
    </row>
    <row r="59" spans="2:10" ht="21.75" customHeight="1">
      <c r="B59" s="33"/>
      <c r="C59" s="33"/>
      <c r="D59" s="33"/>
      <c r="E59" s="29"/>
      <c r="F59" s="29"/>
      <c r="G59" s="29"/>
      <c r="H59" s="29"/>
      <c r="I59" s="29"/>
      <c r="J59" s="29"/>
    </row>
    <row r="60" spans="1:10" ht="21.75" customHeight="1">
      <c r="A60" s="32" t="s">
        <v>67</v>
      </c>
      <c r="E60" s="29"/>
      <c r="F60" s="29"/>
      <c r="G60" s="29"/>
      <c r="H60" s="29"/>
      <c r="I60" s="29"/>
      <c r="J60" s="29"/>
    </row>
    <row r="61" spans="2:10" ht="21.75" customHeight="1">
      <c r="B61" s="89"/>
      <c r="C61" s="90"/>
      <c r="D61" s="90"/>
      <c r="E61" s="91"/>
      <c r="F61" s="29"/>
      <c r="G61" s="29"/>
      <c r="H61" s="29"/>
      <c r="I61" s="29"/>
      <c r="J61" s="29"/>
    </row>
    <row r="62" spans="2:10" ht="21.75" customHeight="1">
      <c r="B62" s="2"/>
      <c r="C62" s="2"/>
      <c r="D62" s="2"/>
      <c r="E62" s="29"/>
      <c r="F62" s="29"/>
      <c r="G62" s="29"/>
      <c r="H62" s="29"/>
      <c r="I62" s="29"/>
      <c r="J62" s="29"/>
    </row>
    <row r="63" ht="21.75" customHeight="1">
      <c r="A63" s="20" t="s">
        <v>21</v>
      </c>
    </row>
    <row r="64" ht="21.75" customHeight="1">
      <c r="E64" s="21" t="s">
        <v>131</v>
      </c>
    </row>
    <row r="65" spans="2:19" ht="45" customHeight="1">
      <c r="B65" s="92" t="s">
        <v>68</v>
      </c>
      <c r="C65" s="66" t="s">
        <v>69</v>
      </c>
      <c r="D65" s="66" t="s">
        <v>70</v>
      </c>
      <c r="E65" s="87" t="s">
        <v>71</v>
      </c>
      <c r="F65" s="87"/>
      <c r="G65" s="87"/>
      <c r="H65" s="87" t="s">
        <v>72</v>
      </c>
      <c r="I65" s="87"/>
      <c r="J65" s="87"/>
      <c r="K65" s="87" t="s">
        <v>73</v>
      </c>
      <c r="L65" s="87"/>
      <c r="M65" s="87"/>
      <c r="N65" s="87" t="s">
        <v>74</v>
      </c>
      <c r="O65" s="87"/>
      <c r="P65" s="87"/>
      <c r="Q65" s="88" t="s">
        <v>75</v>
      </c>
      <c r="R65" s="88"/>
      <c r="S65" s="88"/>
    </row>
    <row r="66" spans="2:19" ht="30.75" customHeight="1">
      <c r="B66" s="92"/>
      <c r="C66" s="66" t="s">
        <v>7</v>
      </c>
      <c r="D66" s="66" t="s">
        <v>0</v>
      </c>
      <c r="E66" s="64" t="s">
        <v>1</v>
      </c>
      <c r="F66" s="64" t="s">
        <v>3</v>
      </c>
      <c r="G66" s="64" t="s">
        <v>42</v>
      </c>
      <c r="H66" s="64" t="s">
        <v>1</v>
      </c>
      <c r="I66" s="64" t="s">
        <v>3</v>
      </c>
      <c r="J66" s="64" t="s">
        <v>42</v>
      </c>
      <c r="K66" s="64" t="s">
        <v>9</v>
      </c>
      <c r="L66" s="64" t="s">
        <v>8</v>
      </c>
      <c r="M66" s="64" t="s">
        <v>43</v>
      </c>
      <c r="N66" s="64" t="s">
        <v>9</v>
      </c>
      <c r="O66" s="64" t="s">
        <v>8</v>
      </c>
      <c r="P66" s="64" t="s">
        <v>43</v>
      </c>
      <c r="Q66" s="65" t="s">
        <v>1</v>
      </c>
      <c r="R66" s="65" t="s">
        <v>3</v>
      </c>
      <c r="S66" s="65" t="s">
        <v>42</v>
      </c>
    </row>
    <row r="67" spans="2:19" ht="51" customHeight="1">
      <c r="B67" s="46" t="s">
        <v>118</v>
      </c>
      <c r="C67" s="50">
        <v>608208.94</v>
      </c>
      <c r="D67" s="35">
        <v>783557.9</v>
      </c>
      <c r="E67" s="35"/>
      <c r="F67" s="35"/>
      <c r="G67" s="35"/>
      <c r="H67" s="72">
        <v>148207.585</v>
      </c>
      <c r="I67" s="72">
        <v>151700.86</v>
      </c>
      <c r="J67" s="72">
        <v>155380.61</v>
      </c>
      <c r="K67" s="51">
        <f>C67+E67+H67</f>
        <v>756416.5249999999</v>
      </c>
      <c r="L67" s="51">
        <f>C67+F67+I67</f>
        <v>759909.7999999999</v>
      </c>
      <c r="M67" s="51">
        <f>C67+G67+J67</f>
        <v>763589.5499999999</v>
      </c>
      <c r="N67" s="36"/>
      <c r="O67" s="36"/>
      <c r="P67" s="36"/>
      <c r="Q67" s="71">
        <f>K67+N67</f>
        <v>756416.5249999999</v>
      </c>
      <c r="R67" s="71">
        <f>L67+O67</f>
        <v>759909.7999999999</v>
      </c>
      <c r="S67" s="71">
        <f>M67+P67</f>
        <v>763589.5499999999</v>
      </c>
    </row>
    <row r="68" spans="2:19" ht="80.25" customHeight="1">
      <c r="B68" s="47" t="s">
        <v>119</v>
      </c>
      <c r="C68" s="50">
        <v>270720.55</v>
      </c>
      <c r="D68" s="35">
        <v>69092.6</v>
      </c>
      <c r="E68" s="35"/>
      <c r="F68" s="35"/>
      <c r="G68" s="35"/>
      <c r="H68" s="72">
        <v>-213593.14</v>
      </c>
      <c r="I68" s="72">
        <v>-213390.02</v>
      </c>
      <c r="J68" s="72">
        <v>-213189.7</v>
      </c>
      <c r="K68" s="51">
        <f aca="true" t="shared" si="1" ref="K68:K74">C68+E68+H68</f>
        <v>57127.409999999974</v>
      </c>
      <c r="L68" s="51">
        <f aca="true" t="shared" si="2" ref="L68:L74">C68+F68+I68</f>
        <v>57330.53</v>
      </c>
      <c r="M68" s="51">
        <f aca="true" t="shared" si="3" ref="M68:M74">C68+G68+J68</f>
        <v>57530.84999999998</v>
      </c>
      <c r="N68" s="36"/>
      <c r="O68" s="36"/>
      <c r="P68" s="36"/>
      <c r="Q68" s="71">
        <f aca="true" t="shared" si="4" ref="Q68:Q74">K68+N68</f>
        <v>57127.409999999974</v>
      </c>
      <c r="R68" s="71">
        <f aca="true" t="shared" si="5" ref="R68:R74">L68+O68</f>
        <v>57330.53</v>
      </c>
      <c r="S68" s="71">
        <f aca="true" t="shared" si="6" ref="S68:S74">M68+P68</f>
        <v>57530.84999999998</v>
      </c>
    </row>
    <row r="69" spans="2:19" ht="51" customHeight="1">
      <c r="B69" s="47" t="s">
        <v>120</v>
      </c>
      <c r="C69" s="35">
        <v>41545.2</v>
      </c>
      <c r="D69" s="35">
        <v>47749.6</v>
      </c>
      <c r="E69" s="35"/>
      <c r="F69" s="35"/>
      <c r="G69" s="35"/>
      <c r="H69" s="72">
        <v>14011.43</v>
      </c>
      <c r="I69" s="72">
        <v>14351.7</v>
      </c>
      <c r="J69" s="72">
        <v>14710.36</v>
      </c>
      <c r="K69" s="51">
        <f t="shared" si="1"/>
        <v>55556.63</v>
      </c>
      <c r="L69" s="51">
        <f t="shared" si="2"/>
        <v>55896.899999999994</v>
      </c>
      <c r="M69" s="51">
        <f t="shared" si="3"/>
        <v>56255.56</v>
      </c>
      <c r="N69" s="36"/>
      <c r="O69" s="36"/>
      <c r="P69" s="36"/>
      <c r="Q69" s="71">
        <f t="shared" si="4"/>
        <v>55556.63</v>
      </c>
      <c r="R69" s="71">
        <f t="shared" si="5"/>
        <v>55896.899999999994</v>
      </c>
      <c r="S69" s="71">
        <f t="shared" si="6"/>
        <v>56255.56</v>
      </c>
    </row>
    <row r="70" spans="2:19" ht="41.25" customHeight="1">
      <c r="B70" s="48" t="s">
        <v>85</v>
      </c>
      <c r="C70" s="35">
        <v>1598.6</v>
      </c>
      <c r="D70" s="35">
        <v>3441.3</v>
      </c>
      <c r="E70" s="35">
        <v>1842.7</v>
      </c>
      <c r="F70" s="35">
        <v>1842.7</v>
      </c>
      <c r="G70" s="35">
        <v>1842.7</v>
      </c>
      <c r="H70" s="36"/>
      <c r="I70" s="36"/>
      <c r="J70" s="36"/>
      <c r="K70" s="64">
        <f t="shared" si="1"/>
        <v>3441.3</v>
      </c>
      <c r="L70" s="64">
        <f t="shared" si="2"/>
        <v>3441.3</v>
      </c>
      <c r="M70" s="64">
        <f t="shared" si="3"/>
        <v>3441.3</v>
      </c>
      <c r="N70" s="36"/>
      <c r="O70" s="36"/>
      <c r="P70" s="36"/>
      <c r="Q70" s="65">
        <f t="shared" si="4"/>
        <v>3441.3</v>
      </c>
      <c r="R70" s="65">
        <f t="shared" si="5"/>
        <v>3441.3</v>
      </c>
      <c r="S70" s="65">
        <f t="shared" si="6"/>
        <v>3441.3</v>
      </c>
    </row>
    <row r="71" spans="2:19" ht="33.75" customHeight="1">
      <c r="B71" s="48" t="s">
        <v>121</v>
      </c>
      <c r="C71" s="35">
        <v>641.6</v>
      </c>
      <c r="D71" s="35">
        <v>628.5</v>
      </c>
      <c r="E71" s="35">
        <v>-13.1</v>
      </c>
      <c r="F71" s="35">
        <v>-13.1</v>
      </c>
      <c r="G71" s="35">
        <v>-13.1</v>
      </c>
      <c r="H71" s="36"/>
      <c r="I71" s="36"/>
      <c r="J71" s="36"/>
      <c r="K71" s="64">
        <f t="shared" si="1"/>
        <v>628.5</v>
      </c>
      <c r="L71" s="64">
        <f t="shared" si="2"/>
        <v>628.5</v>
      </c>
      <c r="M71" s="64">
        <f t="shared" si="3"/>
        <v>628.5</v>
      </c>
      <c r="N71" s="36"/>
      <c r="O71" s="36"/>
      <c r="P71" s="36"/>
      <c r="Q71" s="65">
        <f t="shared" si="4"/>
        <v>628.5</v>
      </c>
      <c r="R71" s="65">
        <f t="shared" si="5"/>
        <v>628.5</v>
      </c>
      <c r="S71" s="65">
        <f t="shared" si="6"/>
        <v>628.5</v>
      </c>
    </row>
    <row r="72" spans="2:19" ht="33.75" customHeight="1">
      <c r="B72" s="48" t="s">
        <v>114</v>
      </c>
      <c r="C72" s="35">
        <v>50</v>
      </c>
      <c r="D72" s="35">
        <v>0</v>
      </c>
      <c r="E72" s="35">
        <v>30</v>
      </c>
      <c r="F72" s="35">
        <v>30</v>
      </c>
      <c r="G72" s="35">
        <v>30</v>
      </c>
      <c r="H72" s="36"/>
      <c r="I72" s="36"/>
      <c r="J72" s="36"/>
      <c r="K72" s="64">
        <f>C72+E72+H72</f>
        <v>80</v>
      </c>
      <c r="L72" s="64">
        <f>C72+F72+I72</f>
        <v>80</v>
      </c>
      <c r="M72" s="64">
        <f>C72+G72+J72</f>
        <v>80</v>
      </c>
      <c r="N72" s="36"/>
      <c r="O72" s="36"/>
      <c r="P72" s="36"/>
      <c r="Q72" s="65">
        <f>K72+N72</f>
        <v>80</v>
      </c>
      <c r="R72" s="65">
        <f>L72+O72</f>
        <v>80</v>
      </c>
      <c r="S72" s="65">
        <f>M72+P72</f>
        <v>80</v>
      </c>
    </row>
    <row r="73" spans="2:19" ht="21.75" customHeight="1">
      <c r="B73" s="49" t="s">
        <v>87</v>
      </c>
      <c r="C73" s="50">
        <v>3464.65</v>
      </c>
      <c r="D73" s="35">
        <v>4366</v>
      </c>
      <c r="E73" s="35">
        <v>3358.65</v>
      </c>
      <c r="F73" s="35">
        <v>3358.65</v>
      </c>
      <c r="G73" s="35">
        <v>3358.65</v>
      </c>
      <c r="H73" s="36"/>
      <c r="I73" s="36"/>
      <c r="J73" s="36"/>
      <c r="K73" s="64">
        <f t="shared" si="1"/>
        <v>6823.3</v>
      </c>
      <c r="L73" s="64">
        <f t="shared" si="2"/>
        <v>6823.3</v>
      </c>
      <c r="M73" s="64">
        <f t="shared" si="3"/>
        <v>6823.3</v>
      </c>
      <c r="N73" s="36"/>
      <c r="O73" s="36"/>
      <c r="P73" s="36"/>
      <c r="Q73" s="65">
        <f t="shared" si="4"/>
        <v>6823.3</v>
      </c>
      <c r="R73" s="65">
        <f t="shared" si="5"/>
        <v>6823.3</v>
      </c>
      <c r="S73" s="65">
        <f t="shared" si="6"/>
        <v>6823.3</v>
      </c>
    </row>
    <row r="74" spans="2:19" ht="45" customHeight="1">
      <c r="B74" s="49" t="s">
        <v>122</v>
      </c>
      <c r="C74" s="35">
        <v>356</v>
      </c>
      <c r="D74" s="53">
        <v>360</v>
      </c>
      <c r="E74" s="35">
        <v>4</v>
      </c>
      <c r="F74" s="35">
        <v>4</v>
      </c>
      <c r="G74" s="35">
        <v>4</v>
      </c>
      <c r="H74" s="36"/>
      <c r="I74" s="36"/>
      <c r="J74" s="36"/>
      <c r="K74" s="64">
        <f t="shared" si="1"/>
        <v>360</v>
      </c>
      <c r="L74" s="64">
        <f t="shared" si="2"/>
        <v>360</v>
      </c>
      <c r="M74" s="64">
        <f t="shared" si="3"/>
        <v>360</v>
      </c>
      <c r="N74" s="36"/>
      <c r="O74" s="36"/>
      <c r="P74" s="36"/>
      <c r="Q74" s="65">
        <f t="shared" si="4"/>
        <v>360</v>
      </c>
      <c r="R74" s="65">
        <f t="shared" si="5"/>
        <v>360</v>
      </c>
      <c r="S74" s="65">
        <f t="shared" si="6"/>
        <v>360</v>
      </c>
    </row>
    <row r="75" spans="2:19" ht="58.5" customHeight="1">
      <c r="B75" s="49" t="s">
        <v>90</v>
      </c>
      <c r="C75" s="50">
        <v>37699.55</v>
      </c>
      <c r="D75" s="35">
        <v>44484</v>
      </c>
      <c r="E75" s="35">
        <v>6784.45</v>
      </c>
      <c r="F75" s="35">
        <v>6784.45</v>
      </c>
      <c r="G75" s="35">
        <v>6784.45</v>
      </c>
      <c r="H75" s="36"/>
      <c r="I75" s="36"/>
      <c r="J75" s="36"/>
      <c r="K75" s="51">
        <f>C75+E75+H75</f>
        <v>44484</v>
      </c>
      <c r="L75" s="51">
        <f>C75+F75+I75</f>
        <v>44484</v>
      </c>
      <c r="M75" s="51">
        <f>C75+G75+J75</f>
        <v>44484</v>
      </c>
      <c r="N75" s="36"/>
      <c r="O75" s="36"/>
      <c r="P75" s="36"/>
      <c r="Q75" s="65">
        <f>K75+N75</f>
        <v>44484</v>
      </c>
      <c r="R75" s="65">
        <f>L75+O75</f>
        <v>44484</v>
      </c>
      <c r="S75" s="65">
        <f>M75+P75</f>
        <v>44484</v>
      </c>
    </row>
    <row r="76" spans="2:19" ht="44.25" customHeight="1">
      <c r="B76" s="48" t="s">
        <v>123</v>
      </c>
      <c r="C76" s="35">
        <v>7465.5</v>
      </c>
      <c r="D76" s="35">
        <v>17604</v>
      </c>
      <c r="E76" s="35">
        <v>9742.5</v>
      </c>
      <c r="F76" s="35">
        <v>10138.5</v>
      </c>
      <c r="G76" s="35">
        <v>10138.5</v>
      </c>
      <c r="H76" s="36"/>
      <c r="I76" s="36"/>
      <c r="J76" s="36"/>
      <c r="K76" s="51">
        <f aca="true" t="shared" si="7" ref="K76:K81">C76+E76+H76</f>
        <v>17208</v>
      </c>
      <c r="L76" s="51">
        <f aca="true" t="shared" si="8" ref="L76:L81">C76+F76+I76</f>
        <v>17604</v>
      </c>
      <c r="M76" s="51">
        <f aca="true" t="shared" si="9" ref="M76:M81">C76+G76+J76</f>
        <v>17604</v>
      </c>
      <c r="N76" s="36"/>
      <c r="O76" s="36"/>
      <c r="P76" s="36"/>
      <c r="Q76" s="65">
        <f aca="true" t="shared" si="10" ref="Q76:Q81">K76+N76</f>
        <v>17208</v>
      </c>
      <c r="R76" s="65">
        <f aca="true" t="shared" si="11" ref="R76:R81">L76+O76</f>
        <v>17604</v>
      </c>
      <c r="S76" s="65">
        <f aca="true" t="shared" si="12" ref="S76:S81">M76+P76</f>
        <v>17604</v>
      </c>
    </row>
    <row r="77" spans="2:19" ht="42" customHeight="1">
      <c r="B77" s="48" t="s">
        <v>124</v>
      </c>
      <c r="C77" s="50">
        <v>22260.72</v>
      </c>
      <c r="D77" s="35">
        <v>55556.6</v>
      </c>
      <c r="E77" s="35">
        <v>31859.28</v>
      </c>
      <c r="F77" s="35">
        <v>28169.28</v>
      </c>
      <c r="G77" s="35">
        <v>34934.28</v>
      </c>
      <c r="H77" s="36"/>
      <c r="I77" s="36"/>
      <c r="J77" s="36"/>
      <c r="K77" s="51">
        <f t="shared" si="7"/>
        <v>54120</v>
      </c>
      <c r="L77" s="51">
        <f t="shared" si="8"/>
        <v>50430</v>
      </c>
      <c r="M77" s="51">
        <f t="shared" si="9"/>
        <v>57195</v>
      </c>
      <c r="N77" s="36"/>
      <c r="O77" s="36"/>
      <c r="P77" s="36"/>
      <c r="Q77" s="65">
        <f t="shared" si="10"/>
        <v>54120</v>
      </c>
      <c r="R77" s="65">
        <f t="shared" si="11"/>
        <v>50430</v>
      </c>
      <c r="S77" s="65">
        <f t="shared" si="12"/>
        <v>57195</v>
      </c>
    </row>
    <row r="78" spans="2:19" ht="50.25" customHeight="1">
      <c r="B78" s="49" t="s">
        <v>93</v>
      </c>
      <c r="C78" s="50">
        <v>6771.45</v>
      </c>
      <c r="D78" s="35">
        <v>7559.8</v>
      </c>
      <c r="E78" s="35">
        <v>1917.55</v>
      </c>
      <c r="F78" s="35">
        <v>1917.55</v>
      </c>
      <c r="G78" s="35">
        <v>1917.55</v>
      </c>
      <c r="H78" s="36"/>
      <c r="I78" s="36"/>
      <c r="J78" s="36"/>
      <c r="K78" s="51">
        <f t="shared" si="7"/>
        <v>8689</v>
      </c>
      <c r="L78" s="51">
        <f t="shared" si="8"/>
        <v>8689</v>
      </c>
      <c r="M78" s="51">
        <f t="shared" si="9"/>
        <v>8689</v>
      </c>
      <c r="N78" s="36"/>
      <c r="O78" s="36"/>
      <c r="P78" s="36"/>
      <c r="Q78" s="65">
        <f t="shared" si="10"/>
        <v>8689</v>
      </c>
      <c r="R78" s="65">
        <f t="shared" si="11"/>
        <v>8689</v>
      </c>
      <c r="S78" s="65">
        <f t="shared" si="12"/>
        <v>8689</v>
      </c>
    </row>
    <row r="79" spans="2:19" ht="50.25" customHeight="1">
      <c r="B79" s="49" t="s">
        <v>94</v>
      </c>
      <c r="C79" s="35">
        <v>323.7</v>
      </c>
      <c r="D79" s="35">
        <v>806.4</v>
      </c>
      <c r="E79" s="35">
        <v>621.3</v>
      </c>
      <c r="F79" s="35">
        <v>482.7</v>
      </c>
      <c r="G79" s="35">
        <v>482.7</v>
      </c>
      <c r="H79" s="36"/>
      <c r="I79" s="36"/>
      <c r="J79" s="36"/>
      <c r="K79" s="51">
        <f t="shared" si="7"/>
        <v>945</v>
      </c>
      <c r="L79" s="64">
        <f t="shared" si="8"/>
        <v>806.4</v>
      </c>
      <c r="M79" s="64">
        <f t="shared" si="9"/>
        <v>806.4</v>
      </c>
      <c r="N79" s="36"/>
      <c r="O79" s="36"/>
      <c r="P79" s="36"/>
      <c r="Q79" s="65">
        <f t="shared" si="10"/>
        <v>945</v>
      </c>
      <c r="R79" s="65">
        <f t="shared" si="11"/>
        <v>806.4</v>
      </c>
      <c r="S79" s="65">
        <f t="shared" si="12"/>
        <v>806.4</v>
      </c>
    </row>
    <row r="80" spans="2:19" ht="37.5" customHeight="1">
      <c r="B80" s="49" t="s">
        <v>96</v>
      </c>
      <c r="C80" s="35">
        <v>360</v>
      </c>
      <c r="D80" s="35">
        <v>680</v>
      </c>
      <c r="E80" s="35">
        <v>320</v>
      </c>
      <c r="F80" s="35">
        <v>320</v>
      </c>
      <c r="G80" s="35">
        <v>320</v>
      </c>
      <c r="H80" s="36"/>
      <c r="I80" s="36"/>
      <c r="J80" s="36"/>
      <c r="K80" s="51">
        <f t="shared" si="7"/>
        <v>680</v>
      </c>
      <c r="L80" s="51">
        <f t="shared" si="8"/>
        <v>680</v>
      </c>
      <c r="M80" s="51">
        <f t="shared" si="9"/>
        <v>680</v>
      </c>
      <c r="N80" s="36"/>
      <c r="O80" s="36"/>
      <c r="P80" s="36"/>
      <c r="Q80" s="65">
        <f t="shared" si="10"/>
        <v>680</v>
      </c>
      <c r="R80" s="65">
        <f t="shared" si="11"/>
        <v>680</v>
      </c>
      <c r="S80" s="65">
        <f t="shared" si="12"/>
        <v>680</v>
      </c>
    </row>
    <row r="81" spans="2:19" ht="33" customHeight="1">
      <c r="B81" s="49" t="s">
        <v>97</v>
      </c>
      <c r="C81" s="35">
        <v>540</v>
      </c>
      <c r="D81" s="35">
        <v>948</v>
      </c>
      <c r="E81" s="35">
        <v>408</v>
      </c>
      <c r="F81" s="35">
        <v>408</v>
      </c>
      <c r="G81" s="35">
        <v>408</v>
      </c>
      <c r="H81" s="36"/>
      <c r="I81" s="36"/>
      <c r="J81" s="36"/>
      <c r="K81" s="51">
        <f t="shared" si="7"/>
        <v>948</v>
      </c>
      <c r="L81" s="51">
        <f t="shared" si="8"/>
        <v>948</v>
      </c>
      <c r="M81" s="51">
        <f t="shared" si="9"/>
        <v>948</v>
      </c>
      <c r="N81" s="36"/>
      <c r="O81" s="36"/>
      <c r="P81" s="36"/>
      <c r="Q81" s="65">
        <f t="shared" si="10"/>
        <v>948</v>
      </c>
      <c r="R81" s="65">
        <f t="shared" si="11"/>
        <v>948</v>
      </c>
      <c r="S81" s="65">
        <f t="shared" si="12"/>
        <v>948</v>
      </c>
    </row>
    <row r="82" spans="2:19" ht="30" customHeight="1">
      <c r="B82" s="49" t="s">
        <v>125</v>
      </c>
      <c r="C82" s="50">
        <v>618.92</v>
      </c>
      <c r="D82" s="35">
        <v>1500</v>
      </c>
      <c r="E82" s="35">
        <v>881.08</v>
      </c>
      <c r="F82" s="35">
        <v>881.08</v>
      </c>
      <c r="G82" s="35">
        <v>881.08</v>
      </c>
      <c r="H82" s="36"/>
      <c r="I82" s="36"/>
      <c r="J82" s="36"/>
      <c r="K82" s="51">
        <f aca="true" t="shared" si="13" ref="K82:K88">C82+E82+H82</f>
        <v>1500</v>
      </c>
      <c r="L82" s="51">
        <f aca="true" t="shared" si="14" ref="L82:L88">C82+F82+I82</f>
        <v>1500</v>
      </c>
      <c r="M82" s="51">
        <f aca="true" t="shared" si="15" ref="M82:M88">C82+G82+J82</f>
        <v>1500</v>
      </c>
      <c r="N82" s="36"/>
      <c r="O82" s="36"/>
      <c r="P82" s="36"/>
      <c r="Q82" s="65">
        <f aca="true" t="shared" si="16" ref="Q82:Q88">K82+N82</f>
        <v>1500</v>
      </c>
      <c r="R82" s="65">
        <f aca="true" t="shared" si="17" ref="R82:R88">L82+O82</f>
        <v>1500</v>
      </c>
      <c r="S82" s="65">
        <f aca="true" t="shared" si="18" ref="S82:S88">M82+P82</f>
        <v>1500</v>
      </c>
    </row>
    <row r="83" spans="2:19" ht="45" customHeight="1">
      <c r="B83" s="49" t="s">
        <v>99</v>
      </c>
      <c r="C83" s="35">
        <v>1042</v>
      </c>
      <c r="D83" s="52">
        <v>420</v>
      </c>
      <c r="E83" s="35">
        <v>-622</v>
      </c>
      <c r="F83" s="35">
        <v>-272</v>
      </c>
      <c r="G83" s="35">
        <v>-622</v>
      </c>
      <c r="H83" s="36"/>
      <c r="I83" s="36"/>
      <c r="J83" s="36"/>
      <c r="K83" s="51">
        <f t="shared" si="13"/>
        <v>420</v>
      </c>
      <c r="L83" s="51">
        <f t="shared" si="14"/>
        <v>770</v>
      </c>
      <c r="M83" s="51">
        <f t="shared" si="15"/>
        <v>420</v>
      </c>
      <c r="N83" s="36"/>
      <c r="O83" s="36"/>
      <c r="P83" s="36"/>
      <c r="Q83" s="65">
        <f t="shared" si="16"/>
        <v>420</v>
      </c>
      <c r="R83" s="65">
        <f t="shared" si="17"/>
        <v>770</v>
      </c>
      <c r="S83" s="65">
        <f t="shared" si="18"/>
        <v>420</v>
      </c>
    </row>
    <row r="84" spans="2:19" ht="57" customHeight="1">
      <c r="B84" s="49" t="s">
        <v>100</v>
      </c>
      <c r="C84" s="35">
        <v>399</v>
      </c>
      <c r="D84" s="35">
        <v>720</v>
      </c>
      <c r="E84" s="35">
        <v>321</v>
      </c>
      <c r="F84" s="35">
        <v>321</v>
      </c>
      <c r="G84" s="35">
        <v>321</v>
      </c>
      <c r="H84" s="36"/>
      <c r="I84" s="36"/>
      <c r="J84" s="36"/>
      <c r="K84" s="51">
        <f t="shared" si="13"/>
        <v>720</v>
      </c>
      <c r="L84" s="51">
        <f t="shared" si="14"/>
        <v>720</v>
      </c>
      <c r="M84" s="51">
        <f t="shared" si="15"/>
        <v>720</v>
      </c>
      <c r="N84" s="36"/>
      <c r="O84" s="36"/>
      <c r="P84" s="36"/>
      <c r="Q84" s="65">
        <f t="shared" si="16"/>
        <v>720</v>
      </c>
      <c r="R84" s="65">
        <f t="shared" si="17"/>
        <v>720</v>
      </c>
      <c r="S84" s="65">
        <f t="shared" si="18"/>
        <v>720</v>
      </c>
    </row>
    <row r="85" spans="2:19" ht="50.25" customHeight="1">
      <c r="B85" s="49" t="s">
        <v>126</v>
      </c>
      <c r="C85" s="50">
        <v>2389.58</v>
      </c>
      <c r="D85" s="35">
        <v>2390</v>
      </c>
      <c r="E85" s="35">
        <v>-139.58</v>
      </c>
      <c r="F85" s="35">
        <v>0.42</v>
      </c>
      <c r="G85" s="35">
        <v>0.4</v>
      </c>
      <c r="H85" s="36"/>
      <c r="I85" s="36"/>
      <c r="J85" s="36"/>
      <c r="K85" s="51">
        <f t="shared" si="13"/>
        <v>2250</v>
      </c>
      <c r="L85" s="51">
        <f t="shared" si="14"/>
        <v>2390</v>
      </c>
      <c r="M85" s="51">
        <f t="shared" si="15"/>
        <v>2389.98</v>
      </c>
      <c r="N85" s="36"/>
      <c r="O85" s="36"/>
      <c r="P85" s="36"/>
      <c r="Q85" s="65">
        <f t="shared" si="16"/>
        <v>2250</v>
      </c>
      <c r="R85" s="65">
        <f t="shared" si="17"/>
        <v>2390</v>
      </c>
      <c r="S85" s="65">
        <f t="shared" si="18"/>
        <v>2389.98</v>
      </c>
    </row>
    <row r="86" spans="2:19" ht="51.75" customHeight="1">
      <c r="B86" s="49" t="s">
        <v>127</v>
      </c>
      <c r="C86" s="35">
        <v>196</v>
      </c>
      <c r="D86" s="35">
        <v>200</v>
      </c>
      <c r="E86" s="35">
        <v>4</v>
      </c>
      <c r="F86" s="35">
        <v>4</v>
      </c>
      <c r="G86" s="35">
        <v>4</v>
      </c>
      <c r="H86" s="36"/>
      <c r="I86" s="36"/>
      <c r="J86" s="36"/>
      <c r="K86" s="51">
        <f t="shared" si="13"/>
        <v>200</v>
      </c>
      <c r="L86" s="51">
        <f t="shared" si="14"/>
        <v>200</v>
      </c>
      <c r="M86" s="51">
        <f t="shared" si="15"/>
        <v>200</v>
      </c>
      <c r="N86" s="36"/>
      <c r="O86" s="36"/>
      <c r="P86" s="36"/>
      <c r="Q86" s="65">
        <f t="shared" si="16"/>
        <v>200</v>
      </c>
      <c r="R86" s="65">
        <f t="shared" si="17"/>
        <v>200</v>
      </c>
      <c r="S86" s="65">
        <f t="shared" si="18"/>
        <v>200</v>
      </c>
    </row>
    <row r="87" spans="2:19" ht="41.25" customHeight="1">
      <c r="B87" s="49" t="s">
        <v>128</v>
      </c>
      <c r="C87" s="50">
        <v>3648.2</v>
      </c>
      <c r="D87" s="35">
        <v>4075</v>
      </c>
      <c r="E87" s="35">
        <v>142.3</v>
      </c>
      <c r="F87" s="50">
        <v>426.8</v>
      </c>
      <c r="G87" s="50">
        <v>426.8</v>
      </c>
      <c r="H87" s="36"/>
      <c r="I87" s="36"/>
      <c r="J87" s="36"/>
      <c r="K87" s="64">
        <f t="shared" si="13"/>
        <v>3790.5</v>
      </c>
      <c r="L87" s="64">
        <f t="shared" si="14"/>
        <v>4075</v>
      </c>
      <c r="M87" s="64">
        <f t="shared" si="15"/>
        <v>4075</v>
      </c>
      <c r="N87" s="36"/>
      <c r="O87" s="36"/>
      <c r="P87" s="36"/>
      <c r="Q87" s="65">
        <f t="shared" si="16"/>
        <v>3790.5</v>
      </c>
      <c r="R87" s="65">
        <f t="shared" si="17"/>
        <v>4075</v>
      </c>
      <c r="S87" s="65">
        <f t="shared" si="18"/>
        <v>4075</v>
      </c>
    </row>
    <row r="88" spans="2:19" ht="22.5" customHeight="1">
      <c r="B88" s="49" t="s">
        <v>105</v>
      </c>
      <c r="C88" s="50">
        <v>7462.43</v>
      </c>
      <c r="D88" s="35">
        <v>8192</v>
      </c>
      <c r="E88" s="35">
        <v>973.57</v>
      </c>
      <c r="F88" s="35">
        <v>729.57</v>
      </c>
      <c r="G88" s="35">
        <v>729.57</v>
      </c>
      <c r="H88" s="36"/>
      <c r="I88" s="36"/>
      <c r="J88" s="36"/>
      <c r="K88" s="51">
        <f t="shared" si="13"/>
        <v>8436</v>
      </c>
      <c r="L88" s="51">
        <f t="shared" si="14"/>
        <v>8192</v>
      </c>
      <c r="M88" s="51">
        <f t="shared" si="15"/>
        <v>8192</v>
      </c>
      <c r="N88" s="36"/>
      <c r="O88" s="36"/>
      <c r="P88" s="36"/>
      <c r="Q88" s="65">
        <f t="shared" si="16"/>
        <v>8436</v>
      </c>
      <c r="R88" s="65">
        <f t="shared" si="17"/>
        <v>8192</v>
      </c>
      <c r="S88" s="65">
        <f t="shared" si="18"/>
        <v>8192</v>
      </c>
    </row>
    <row r="89" spans="2:19" ht="36" customHeight="1">
      <c r="B89" s="49" t="s">
        <v>129</v>
      </c>
      <c r="C89" s="50">
        <v>946.54</v>
      </c>
      <c r="D89" s="35">
        <v>1514</v>
      </c>
      <c r="E89" s="35">
        <v>689.46</v>
      </c>
      <c r="F89" s="35">
        <v>567.46</v>
      </c>
      <c r="G89" s="35">
        <v>567.46</v>
      </c>
      <c r="H89" s="36"/>
      <c r="I89" s="36"/>
      <c r="J89" s="36"/>
      <c r="K89" s="51">
        <f>C89+E89+H89</f>
        <v>1636</v>
      </c>
      <c r="L89" s="51">
        <f>C89+F89+I89</f>
        <v>1514</v>
      </c>
      <c r="M89" s="51">
        <f>C89+G89+J89</f>
        <v>1514</v>
      </c>
      <c r="N89" s="36"/>
      <c r="O89" s="36"/>
      <c r="P89" s="36"/>
      <c r="Q89" s="65">
        <f aca="true" t="shared" si="19" ref="Q89:S90">K89+N89</f>
        <v>1636</v>
      </c>
      <c r="R89" s="65">
        <f t="shared" si="19"/>
        <v>1514</v>
      </c>
      <c r="S89" s="65">
        <f t="shared" si="19"/>
        <v>1514</v>
      </c>
    </row>
    <row r="90" spans="2:19" ht="21.75" customHeight="1">
      <c r="B90" s="49" t="s">
        <v>130</v>
      </c>
      <c r="C90" s="50">
        <v>368.96</v>
      </c>
      <c r="D90" s="35">
        <v>218</v>
      </c>
      <c r="E90" s="35">
        <v>-258.96</v>
      </c>
      <c r="F90" s="35">
        <v>-258.96</v>
      </c>
      <c r="G90" s="35">
        <v>-258.96</v>
      </c>
      <c r="H90" s="36"/>
      <c r="I90" s="36"/>
      <c r="J90" s="36"/>
      <c r="K90" s="64">
        <f>C90+E90+H90</f>
        <v>110</v>
      </c>
      <c r="L90" s="64">
        <f>C90+F90+I90</f>
        <v>110</v>
      </c>
      <c r="M90" s="64">
        <f>C90+G90+J90</f>
        <v>110</v>
      </c>
      <c r="N90" s="36"/>
      <c r="O90" s="36"/>
      <c r="P90" s="36"/>
      <c r="Q90" s="65">
        <f t="shared" si="19"/>
        <v>110</v>
      </c>
      <c r="R90" s="65">
        <f t="shared" si="19"/>
        <v>110</v>
      </c>
      <c r="S90" s="65">
        <f t="shared" si="19"/>
        <v>110</v>
      </c>
    </row>
    <row r="91" spans="2:19" ht="30.75" customHeight="1">
      <c r="B91" s="37" t="s">
        <v>76</v>
      </c>
      <c r="C91" s="73">
        <f>SUM(C67:C90)</f>
        <v>1019078.0899999999</v>
      </c>
      <c r="D91" s="74">
        <f>SUM(D67:D90)</f>
        <v>1056063.7000000002</v>
      </c>
      <c r="E91" s="64">
        <f aca="true" t="shared" si="20" ref="E91:J91">SUM(E67:E90)</f>
        <v>58866.200000000004</v>
      </c>
      <c r="F91" s="64">
        <f t="shared" si="20"/>
        <v>55842.1</v>
      </c>
      <c r="G91" s="64">
        <f t="shared" si="20"/>
        <v>62257.08</v>
      </c>
      <c r="H91" s="64">
        <f t="shared" si="20"/>
        <v>-51374.12500000002</v>
      </c>
      <c r="I91" s="64">
        <f t="shared" si="20"/>
        <v>-47337.46000000001</v>
      </c>
      <c r="J91" s="64">
        <f t="shared" si="20"/>
        <v>-43098.730000000025</v>
      </c>
      <c r="K91" s="51">
        <f>C91+E91+H91</f>
        <v>1026570.1649999998</v>
      </c>
      <c r="L91" s="64">
        <f>C91+F91+I91</f>
        <v>1027582.73</v>
      </c>
      <c r="M91" s="64">
        <f>C91+G91+J91</f>
        <v>1038236.44</v>
      </c>
      <c r="N91" s="66" t="s">
        <v>2</v>
      </c>
      <c r="O91" s="66" t="s">
        <v>2</v>
      </c>
      <c r="P91" s="66" t="s">
        <v>2</v>
      </c>
      <c r="Q91" s="65" t="s">
        <v>2</v>
      </c>
      <c r="R91" s="65" t="s">
        <v>2</v>
      </c>
      <c r="S91" s="65" t="s">
        <v>2</v>
      </c>
    </row>
    <row r="92" spans="2:19" ht="52.5" customHeight="1">
      <c r="B92" s="37" t="s">
        <v>77</v>
      </c>
      <c r="C92" s="34"/>
      <c r="D92" s="34"/>
      <c r="E92" s="64" t="s">
        <v>28</v>
      </c>
      <c r="F92" s="64" t="s">
        <v>28</v>
      </c>
      <c r="G92" s="64" t="s">
        <v>28</v>
      </c>
      <c r="H92" s="64" t="s">
        <v>28</v>
      </c>
      <c r="I92" s="64" t="s">
        <v>28</v>
      </c>
      <c r="J92" s="64" t="s">
        <v>28</v>
      </c>
      <c r="K92" s="64">
        <f>C92</f>
        <v>0</v>
      </c>
      <c r="L92" s="64">
        <f>C92</f>
        <v>0</v>
      </c>
      <c r="M92" s="64">
        <f>C92</f>
        <v>0</v>
      </c>
      <c r="N92" s="66" t="s">
        <v>2</v>
      </c>
      <c r="O92" s="66" t="s">
        <v>2</v>
      </c>
      <c r="P92" s="66" t="s">
        <v>2</v>
      </c>
      <c r="Q92" s="65" t="s">
        <v>2</v>
      </c>
      <c r="R92" s="65" t="s">
        <v>2</v>
      </c>
      <c r="S92" s="65" t="s">
        <v>2</v>
      </c>
    </row>
    <row r="93" spans="2:19" ht="37.5" customHeight="1">
      <c r="B93" s="37" t="s">
        <v>78</v>
      </c>
      <c r="C93" s="51">
        <f>SUM(C67:C90)</f>
        <v>1019078.0899999999</v>
      </c>
      <c r="D93" s="64">
        <f>SUM(D67:D90)</f>
        <v>1056063.7000000002</v>
      </c>
      <c r="E93" s="64">
        <f aca="true" t="shared" si="21" ref="E93:J93">E91</f>
        <v>58866.200000000004</v>
      </c>
      <c r="F93" s="64">
        <f t="shared" si="21"/>
        <v>55842.1</v>
      </c>
      <c r="G93" s="64">
        <f t="shared" si="21"/>
        <v>62257.08</v>
      </c>
      <c r="H93" s="64">
        <f t="shared" si="21"/>
        <v>-51374.12500000002</v>
      </c>
      <c r="I93" s="64">
        <f t="shared" si="21"/>
        <v>-47337.46000000001</v>
      </c>
      <c r="J93" s="64">
        <f t="shared" si="21"/>
        <v>-43098.730000000025</v>
      </c>
      <c r="K93" s="75">
        <f>K91+K92</f>
        <v>1026570.1649999998</v>
      </c>
      <c r="L93" s="76">
        <f>L91+L92</f>
        <v>1027582.73</v>
      </c>
      <c r="M93" s="77">
        <f>M91+M92</f>
        <v>1038236.44</v>
      </c>
      <c r="N93" s="66">
        <f>SUM(N67:N90)</f>
        <v>0</v>
      </c>
      <c r="O93" s="66">
        <f>SUM(O67:O90)</f>
        <v>0</v>
      </c>
      <c r="P93" s="66">
        <f>SUM(P67:P90)</f>
        <v>0</v>
      </c>
      <c r="Q93" s="65">
        <f>K93+N93</f>
        <v>1026570.1649999998</v>
      </c>
      <c r="R93" s="65">
        <f>L93+O93</f>
        <v>1027582.73</v>
      </c>
      <c r="S93" s="65">
        <f>M93+P93</f>
        <v>1038236.44</v>
      </c>
    </row>
  </sheetData>
  <sheetProtection/>
  <mergeCells count="13">
    <mergeCell ref="N65:P65"/>
    <mergeCell ref="Q65:S65"/>
    <mergeCell ref="B61:E61"/>
    <mergeCell ref="B65:B66"/>
    <mergeCell ref="E65:G65"/>
    <mergeCell ref="H65:J65"/>
    <mergeCell ref="K65:M65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50:E51"/>
    <dataValidation type="list" allowBlank="1" showInputMessage="1" showErrorMessage="1" sqref="D19:D51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67:P90">
      <formula1>0</formula1>
    </dataValidation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B34">
      <selection activeCell="J63" sqref="J63"/>
    </sheetView>
  </sheetViews>
  <sheetFormatPr defaultColWidth="8.7109375" defaultRowHeight="15"/>
  <cols>
    <col min="1" max="1" width="6.00390625" style="18" customWidth="1"/>
    <col min="2" max="2" width="45.8515625" style="18" customWidth="1"/>
    <col min="3" max="3" width="27.28125" style="18" customWidth="1"/>
    <col min="4" max="4" width="14.57421875" style="18" customWidth="1"/>
    <col min="5" max="5" width="22.421875" style="18" customWidth="1"/>
    <col min="6" max="6" width="14.7109375" style="18" customWidth="1"/>
    <col min="7" max="7" width="18.421875" style="18" customWidth="1"/>
    <col min="8" max="8" width="13.8515625" style="18" customWidth="1"/>
    <col min="9" max="9" width="12.57421875" style="18" customWidth="1"/>
    <col min="10" max="10" width="11.421875" style="18" customWidth="1"/>
    <col min="11" max="11" width="14.421875" style="18" customWidth="1"/>
    <col min="12" max="12" width="9.8515625" style="18" customWidth="1"/>
    <col min="13" max="13" width="6.8515625" style="18" customWidth="1"/>
    <col min="14" max="14" width="9.57421875" style="18" customWidth="1"/>
    <col min="15" max="15" width="8.140625" style="18" customWidth="1"/>
    <col min="16" max="16" width="8.00390625" style="18" customWidth="1"/>
    <col min="17" max="20" width="8.7109375" style="18" customWidth="1"/>
    <col min="21" max="23" width="0" style="18" hidden="1" customWidth="1"/>
    <col min="24" max="16384" width="8.7109375" style="18" customWidth="1"/>
  </cols>
  <sheetData>
    <row r="1" spans="1:23" ht="19.5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19" t="s">
        <v>10</v>
      </c>
      <c r="V1" s="19" t="s">
        <v>11</v>
      </c>
      <c r="W1" s="19" t="s">
        <v>12</v>
      </c>
    </row>
    <row r="2" spans="1:23" ht="17.25">
      <c r="A2" s="2"/>
      <c r="C2" s="2"/>
      <c r="D2" s="2"/>
      <c r="E2" s="2"/>
      <c r="F2" s="2"/>
      <c r="G2" s="2"/>
      <c r="H2" s="2"/>
      <c r="I2" s="2"/>
      <c r="J2" s="2"/>
      <c r="U2" s="19" t="s">
        <v>13</v>
      </c>
      <c r="V2" s="19" t="s">
        <v>14</v>
      </c>
      <c r="W2" s="19"/>
    </row>
    <row r="3" spans="1:23" ht="15.75" customHeight="1">
      <c r="A3" s="20" t="s">
        <v>15</v>
      </c>
      <c r="C3" s="21"/>
      <c r="D3" s="21"/>
      <c r="E3" s="21"/>
      <c r="F3" s="21"/>
      <c r="G3" s="2"/>
      <c r="H3" s="2"/>
      <c r="I3" s="2"/>
      <c r="J3" s="2"/>
      <c r="U3" s="19" t="s">
        <v>16</v>
      </c>
      <c r="V3" s="19" t="s">
        <v>17</v>
      </c>
      <c r="W3" s="19"/>
    </row>
    <row r="4" spans="2:22" ht="15.75" customHeight="1">
      <c r="B4" s="21"/>
      <c r="C4" s="21"/>
      <c r="D4" s="21"/>
      <c r="E4" s="21"/>
      <c r="F4" s="21"/>
      <c r="G4" s="2"/>
      <c r="H4" s="2"/>
      <c r="I4" s="2"/>
      <c r="J4" s="2"/>
      <c r="U4" s="19" t="s">
        <v>18</v>
      </c>
      <c r="V4" s="19"/>
    </row>
    <row r="5" spans="2:10" ht="18.75" customHeight="1">
      <c r="B5" s="22" t="s">
        <v>49</v>
      </c>
      <c r="C5" s="23">
        <v>1161</v>
      </c>
      <c r="E5" s="22" t="s">
        <v>50</v>
      </c>
      <c r="F5" s="23"/>
      <c r="H5" s="2"/>
      <c r="I5" s="2"/>
      <c r="J5" s="2"/>
    </row>
    <row r="6" spans="2:10" ht="78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37.5" customHeight="1">
      <c r="B7" s="22" t="s">
        <v>53</v>
      </c>
      <c r="C7" s="23">
        <v>31001</v>
      </c>
      <c r="H7" s="2"/>
      <c r="I7" s="2"/>
      <c r="J7" s="2"/>
    </row>
    <row r="8" spans="2:10" ht="63" customHeight="1">
      <c r="B8" s="22" t="s">
        <v>54</v>
      </c>
      <c r="C8" s="61" t="s">
        <v>134</v>
      </c>
      <c r="H8" s="2"/>
      <c r="I8" s="2"/>
      <c r="J8" s="2"/>
    </row>
    <row r="9" spans="2:10" ht="17.25"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17.25">
      <c r="B11" s="2"/>
      <c r="C11" s="2"/>
      <c r="D11" s="2"/>
      <c r="E11" s="2"/>
      <c r="F11" s="2"/>
      <c r="G11" s="2"/>
      <c r="H11" s="2"/>
      <c r="I11" s="2"/>
      <c r="J11" s="2"/>
    </row>
    <row r="12" spans="2:10" ht="226.5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10" ht="17.25">
      <c r="B13" s="26" t="s">
        <v>16</v>
      </c>
      <c r="C13" s="26"/>
      <c r="D13" s="26"/>
      <c r="E13" s="26"/>
      <c r="F13" s="21"/>
      <c r="G13" s="2"/>
      <c r="H13" s="2"/>
      <c r="I13" s="2"/>
      <c r="J13" s="21"/>
    </row>
    <row r="14" spans="2:10" ht="17.25">
      <c r="B14" s="3"/>
      <c r="C14" s="3"/>
      <c r="D14" s="3"/>
      <c r="E14" s="3"/>
      <c r="F14" s="2"/>
      <c r="G14" s="2"/>
      <c r="H14" s="2"/>
      <c r="I14" s="2"/>
      <c r="J14" s="21"/>
    </row>
    <row r="15" spans="1:10" ht="17.25">
      <c r="A15" s="20" t="s">
        <v>20</v>
      </c>
      <c r="C15" s="2"/>
      <c r="D15" s="2"/>
      <c r="E15" s="2"/>
      <c r="F15" s="2"/>
      <c r="G15" s="2"/>
      <c r="H15" s="2"/>
      <c r="I15" s="2"/>
      <c r="J15" s="21"/>
    </row>
    <row r="16" spans="2:10" ht="17.25">
      <c r="B16" s="3"/>
      <c r="C16" s="2"/>
      <c r="D16" s="2"/>
      <c r="E16" s="2"/>
      <c r="F16" s="2"/>
      <c r="G16" s="2"/>
      <c r="H16" s="2"/>
      <c r="I16" s="2"/>
      <c r="J16" s="21"/>
    </row>
    <row r="17" spans="2:11" ht="1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69">
      <c r="B18" s="86"/>
      <c r="C18" s="86"/>
      <c r="D18" s="86"/>
      <c r="E18" s="86"/>
      <c r="F18" s="57" t="s">
        <v>46</v>
      </c>
      <c r="G18" s="57" t="s">
        <v>47</v>
      </c>
      <c r="H18" s="57" t="s">
        <v>1</v>
      </c>
      <c r="I18" s="57" t="s">
        <v>3</v>
      </c>
      <c r="J18" s="57" t="s">
        <v>42</v>
      </c>
      <c r="K18" s="85"/>
    </row>
    <row r="19" spans="2:11" ht="15" customHeight="1">
      <c r="B19" s="26" t="s">
        <v>144</v>
      </c>
      <c r="C19" s="60" t="s">
        <v>110</v>
      </c>
      <c r="D19" s="26" t="s">
        <v>17</v>
      </c>
      <c r="E19" s="26"/>
      <c r="F19" s="26">
        <v>5</v>
      </c>
      <c r="G19" s="26">
        <v>52</v>
      </c>
      <c r="H19" s="26"/>
      <c r="I19" s="26"/>
      <c r="J19" s="26"/>
      <c r="K19" s="26"/>
    </row>
    <row r="20" spans="2:11" ht="15" customHeight="1">
      <c r="B20" s="26" t="s">
        <v>145</v>
      </c>
      <c r="C20" s="60" t="s">
        <v>142</v>
      </c>
      <c r="D20" s="26" t="s">
        <v>14</v>
      </c>
      <c r="E20" s="26"/>
      <c r="F20" s="26">
        <v>415.2</v>
      </c>
      <c r="G20" s="26">
        <v>561.6</v>
      </c>
      <c r="H20" s="26"/>
      <c r="I20" s="26"/>
      <c r="J20" s="26"/>
      <c r="K20" s="26"/>
    </row>
    <row r="21" spans="2:11" ht="15" customHeight="1">
      <c r="B21" s="26" t="s">
        <v>147</v>
      </c>
      <c r="C21" s="60" t="s">
        <v>110</v>
      </c>
      <c r="D21" s="26" t="s">
        <v>17</v>
      </c>
      <c r="E21" s="26"/>
      <c r="F21" s="26"/>
      <c r="G21" s="26">
        <v>5</v>
      </c>
      <c r="H21" s="26"/>
      <c r="I21" s="26"/>
      <c r="J21" s="26"/>
      <c r="K21" s="26"/>
    </row>
    <row r="22" spans="2:11" ht="15" customHeight="1">
      <c r="B22" s="26" t="s">
        <v>143</v>
      </c>
      <c r="C22" s="60" t="s">
        <v>142</v>
      </c>
      <c r="D22" s="26" t="s">
        <v>14</v>
      </c>
      <c r="E22" s="26"/>
      <c r="F22" s="26"/>
      <c r="G22" s="44">
        <v>15</v>
      </c>
      <c r="H22" s="26"/>
      <c r="I22" s="26"/>
      <c r="J22" s="26"/>
      <c r="K22" s="26"/>
    </row>
    <row r="23" spans="2:11" ht="15" customHeight="1">
      <c r="B23" s="26" t="s">
        <v>146</v>
      </c>
      <c r="C23" s="60" t="s">
        <v>110</v>
      </c>
      <c r="D23" s="26" t="s">
        <v>17</v>
      </c>
      <c r="E23" s="26"/>
      <c r="F23" s="26"/>
      <c r="G23" s="26">
        <v>4</v>
      </c>
      <c r="H23" s="26"/>
      <c r="I23" s="26"/>
      <c r="J23" s="26"/>
      <c r="K23" s="26"/>
    </row>
    <row r="24" spans="2:11" ht="15" customHeight="1">
      <c r="B24" s="26" t="s">
        <v>148</v>
      </c>
      <c r="C24" s="60" t="s">
        <v>142</v>
      </c>
      <c r="D24" s="26" t="s">
        <v>14</v>
      </c>
      <c r="E24" s="26"/>
      <c r="F24" s="26"/>
      <c r="G24" s="44">
        <v>150</v>
      </c>
      <c r="H24" s="26"/>
      <c r="I24" s="26"/>
      <c r="J24" s="26"/>
      <c r="K24" s="26"/>
    </row>
    <row r="25" spans="2:11" ht="15" customHeight="1">
      <c r="B25" s="26" t="s">
        <v>152</v>
      </c>
      <c r="C25" s="60" t="s">
        <v>110</v>
      </c>
      <c r="D25" s="26" t="s">
        <v>17</v>
      </c>
      <c r="E25" s="26"/>
      <c r="F25" s="26"/>
      <c r="G25" s="26">
        <v>4</v>
      </c>
      <c r="H25" s="26"/>
      <c r="I25" s="26"/>
      <c r="J25" s="26"/>
      <c r="K25" s="26"/>
    </row>
    <row r="26" spans="2:11" ht="15" customHeight="1">
      <c r="B26" s="26" t="s">
        <v>153</v>
      </c>
      <c r="C26" s="60" t="s">
        <v>142</v>
      </c>
      <c r="D26" s="26" t="s">
        <v>14</v>
      </c>
      <c r="E26" s="26"/>
      <c r="F26" s="26"/>
      <c r="G26" s="26">
        <v>100</v>
      </c>
      <c r="H26" s="26"/>
      <c r="I26" s="26"/>
      <c r="J26" s="26"/>
      <c r="K26" s="26"/>
    </row>
    <row r="27" spans="2:11" ht="15" customHeight="1">
      <c r="B27" s="26" t="s">
        <v>149</v>
      </c>
      <c r="C27" s="60" t="s">
        <v>110</v>
      </c>
      <c r="D27" s="26" t="s">
        <v>17</v>
      </c>
      <c r="E27" s="26"/>
      <c r="F27" s="26"/>
      <c r="G27" s="26">
        <v>2</v>
      </c>
      <c r="H27" s="26"/>
      <c r="I27" s="26"/>
      <c r="J27" s="26"/>
      <c r="K27" s="26"/>
    </row>
    <row r="28" spans="2:11" ht="15" customHeight="1">
      <c r="B28" s="26" t="s">
        <v>150</v>
      </c>
      <c r="C28" s="60" t="s">
        <v>142</v>
      </c>
      <c r="D28" s="26" t="s">
        <v>14</v>
      </c>
      <c r="E28" s="26"/>
      <c r="F28" s="26"/>
      <c r="G28" s="44">
        <v>60</v>
      </c>
      <c r="H28" s="26"/>
      <c r="I28" s="26"/>
      <c r="J28" s="26"/>
      <c r="K28" s="26"/>
    </row>
    <row r="29" spans="2:11" ht="15" customHeight="1">
      <c r="B29" s="26" t="s">
        <v>135</v>
      </c>
      <c r="C29" s="60" t="s">
        <v>110</v>
      </c>
      <c r="D29" s="26" t="s">
        <v>17</v>
      </c>
      <c r="E29" s="26"/>
      <c r="F29" s="26"/>
      <c r="G29" s="26">
        <v>20</v>
      </c>
      <c r="H29" s="26"/>
      <c r="I29" s="26"/>
      <c r="J29" s="26"/>
      <c r="K29" s="26"/>
    </row>
    <row r="30" spans="2:11" ht="15" customHeight="1">
      <c r="B30" s="59" t="s">
        <v>136</v>
      </c>
      <c r="C30" s="60" t="s">
        <v>142</v>
      </c>
      <c r="D30" s="26" t="s">
        <v>14</v>
      </c>
      <c r="E30" s="26"/>
      <c r="F30" s="26"/>
      <c r="G30" s="44">
        <v>30</v>
      </c>
      <c r="H30" s="26"/>
      <c r="I30" s="26"/>
      <c r="J30" s="26"/>
      <c r="K30" s="26"/>
    </row>
    <row r="31" spans="2:11" ht="15" customHeight="1">
      <c r="B31" s="26" t="s">
        <v>137</v>
      </c>
      <c r="C31" s="60" t="s">
        <v>110</v>
      </c>
      <c r="D31" s="26" t="s">
        <v>17</v>
      </c>
      <c r="E31" s="26"/>
      <c r="F31" s="26"/>
      <c r="G31" s="26"/>
      <c r="H31" s="26"/>
      <c r="I31" s="26"/>
      <c r="J31" s="26"/>
      <c r="K31" s="26"/>
    </row>
    <row r="32" spans="2:11" ht="15" customHeight="1">
      <c r="B32" s="26" t="s">
        <v>138</v>
      </c>
      <c r="C32" s="60" t="s">
        <v>142</v>
      </c>
      <c r="D32" s="26" t="s">
        <v>14</v>
      </c>
      <c r="E32" s="26"/>
      <c r="F32" s="26"/>
      <c r="G32" s="26"/>
      <c r="H32" s="26"/>
      <c r="I32" s="26"/>
      <c r="J32" s="26"/>
      <c r="K32" s="26"/>
    </row>
    <row r="33" spans="2:11" ht="15" customHeight="1">
      <c r="B33" s="26" t="s">
        <v>139</v>
      </c>
      <c r="C33" s="60" t="s">
        <v>110</v>
      </c>
      <c r="D33" s="26" t="s">
        <v>17</v>
      </c>
      <c r="E33" s="26"/>
      <c r="F33" s="26"/>
      <c r="G33" s="26">
        <v>1</v>
      </c>
      <c r="H33" s="26"/>
      <c r="I33" s="26"/>
      <c r="J33" s="26"/>
      <c r="K33" s="26"/>
    </row>
    <row r="34" spans="2:11" ht="15" customHeight="1">
      <c r="B34" s="26" t="s">
        <v>140</v>
      </c>
      <c r="C34" s="60" t="s">
        <v>142</v>
      </c>
      <c r="D34" s="26" t="s">
        <v>14</v>
      </c>
      <c r="E34" s="26"/>
      <c r="F34" s="26"/>
      <c r="G34" s="44">
        <v>250</v>
      </c>
      <c r="H34" s="26"/>
      <c r="I34" s="26"/>
      <c r="J34" s="26"/>
      <c r="K34" s="26"/>
    </row>
    <row r="35" spans="2:11" ht="15" customHeight="1">
      <c r="B35" s="26" t="s">
        <v>141</v>
      </c>
      <c r="C35" s="60" t="s">
        <v>110</v>
      </c>
      <c r="D35" s="26" t="s">
        <v>17</v>
      </c>
      <c r="E35" s="26"/>
      <c r="F35" s="26"/>
      <c r="G35" s="26"/>
      <c r="H35" s="26"/>
      <c r="I35" s="26"/>
      <c r="J35" s="26"/>
      <c r="K35" s="26"/>
    </row>
    <row r="36" spans="2:11" ht="17.25">
      <c r="B36" s="26" t="s">
        <v>151</v>
      </c>
      <c r="C36" s="60" t="s">
        <v>142</v>
      </c>
      <c r="D36" s="26" t="s">
        <v>14</v>
      </c>
      <c r="E36" s="26"/>
      <c r="F36" s="26"/>
      <c r="G36" s="26"/>
      <c r="H36" s="26"/>
      <c r="I36" s="26"/>
      <c r="J36" s="26"/>
      <c r="K36" s="26"/>
    </row>
    <row r="37" spans="2:11" ht="17.25">
      <c r="B37" s="26" t="s">
        <v>154</v>
      </c>
      <c r="C37" s="60" t="s">
        <v>110</v>
      </c>
      <c r="D37" s="26" t="s">
        <v>17</v>
      </c>
      <c r="E37" s="26"/>
      <c r="F37" s="26"/>
      <c r="G37" s="26"/>
      <c r="H37" s="26">
        <v>2</v>
      </c>
      <c r="I37" s="26"/>
      <c r="J37" s="26"/>
      <c r="K37" s="26"/>
    </row>
    <row r="38" spans="2:11" ht="17.25">
      <c r="B38" s="26" t="s">
        <v>155</v>
      </c>
      <c r="C38" s="60" t="s">
        <v>142</v>
      </c>
      <c r="D38" s="26" t="s">
        <v>14</v>
      </c>
      <c r="E38" s="26"/>
      <c r="F38" s="26"/>
      <c r="G38" s="26"/>
      <c r="H38" s="44">
        <v>370</v>
      </c>
      <c r="I38" s="26"/>
      <c r="J38" s="26"/>
      <c r="K38" s="26"/>
    </row>
    <row r="39" spans="2:11" ht="17.25">
      <c r="B39" s="26" t="s">
        <v>156</v>
      </c>
      <c r="C39" s="60" t="s">
        <v>110</v>
      </c>
      <c r="D39" s="26" t="s">
        <v>17</v>
      </c>
      <c r="E39" s="26"/>
      <c r="F39" s="26"/>
      <c r="G39" s="26"/>
      <c r="H39" s="26">
        <v>5</v>
      </c>
      <c r="I39" s="26"/>
      <c r="J39" s="26"/>
      <c r="K39" s="26"/>
    </row>
    <row r="40" spans="2:11" ht="17.25">
      <c r="B40" s="26" t="s">
        <v>157</v>
      </c>
      <c r="C40" s="60" t="s">
        <v>142</v>
      </c>
      <c r="D40" s="26" t="s">
        <v>14</v>
      </c>
      <c r="E40" s="26"/>
      <c r="F40" s="26"/>
      <c r="G40" s="26"/>
      <c r="H40" s="44">
        <v>195</v>
      </c>
      <c r="I40" s="26"/>
      <c r="J40" s="26"/>
      <c r="K40" s="26"/>
    </row>
    <row r="41" spans="2:11" ht="17.25">
      <c r="B41" s="26" t="s">
        <v>158</v>
      </c>
      <c r="C41" s="60" t="s">
        <v>110</v>
      </c>
      <c r="D41" s="26" t="s">
        <v>17</v>
      </c>
      <c r="E41" s="26"/>
      <c r="F41" s="26"/>
      <c r="G41" s="26"/>
      <c r="H41" s="26">
        <v>1</v>
      </c>
      <c r="I41" s="26"/>
      <c r="J41" s="26"/>
      <c r="K41" s="26"/>
    </row>
    <row r="42" spans="2:11" ht="17.25">
      <c r="B42" s="26" t="s">
        <v>159</v>
      </c>
      <c r="C42" s="60" t="s">
        <v>142</v>
      </c>
      <c r="D42" s="26" t="s">
        <v>14</v>
      </c>
      <c r="E42" s="26"/>
      <c r="F42" s="26"/>
      <c r="G42" s="26"/>
      <c r="H42" s="44">
        <v>400</v>
      </c>
      <c r="I42" s="26"/>
      <c r="J42" s="26"/>
      <c r="K42" s="26"/>
    </row>
    <row r="43" spans="2:11" ht="17.25">
      <c r="B43" s="26" t="s">
        <v>141</v>
      </c>
      <c r="C43" s="60" t="s">
        <v>110</v>
      </c>
      <c r="D43" s="26" t="s">
        <v>17</v>
      </c>
      <c r="E43" s="26"/>
      <c r="F43" s="26"/>
      <c r="G43" s="26"/>
      <c r="H43" s="26"/>
      <c r="I43" s="26">
        <v>3</v>
      </c>
      <c r="J43" s="26"/>
      <c r="K43" s="26"/>
    </row>
    <row r="44" spans="2:11" ht="17.25">
      <c r="B44" s="26" t="s">
        <v>160</v>
      </c>
      <c r="C44" s="60" t="s">
        <v>142</v>
      </c>
      <c r="D44" s="26" t="s">
        <v>14</v>
      </c>
      <c r="E44" s="26"/>
      <c r="F44" s="26"/>
      <c r="G44" s="26"/>
      <c r="H44" s="26"/>
      <c r="I44" s="44">
        <v>300</v>
      </c>
      <c r="J44" s="26"/>
      <c r="K44" s="26"/>
    </row>
    <row r="45" spans="2:10" ht="17.25">
      <c r="B45" s="2"/>
      <c r="C45" s="2"/>
      <c r="D45" s="2"/>
      <c r="E45" s="2"/>
      <c r="F45" s="2"/>
      <c r="G45" s="2"/>
      <c r="H45" s="2"/>
      <c r="I45" s="2"/>
      <c r="J45" s="2"/>
    </row>
    <row r="46" spans="1:10" ht="19.5">
      <c r="A46" s="28" t="s">
        <v>65</v>
      </c>
      <c r="C46" s="29"/>
      <c r="D46" s="29"/>
      <c r="E46" s="29"/>
      <c r="F46" s="29"/>
      <c r="G46" s="29"/>
      <c r="H46" s="29"/>
      <c r="I46" s="29"/>
      <c r="J46" s="29"/>
    </row>
    <row r="47" spans="1:10" ht="17.25">
      <c r="A47" s="30"/>
      <c r="C47" s="31"/>
      <c r="D47" s="31"/>
      <c r="E47" s="31"/>
      <c r="F47" s="31"/>
      <c r="G47" s="31"/>
      <c r="H47" s="31"/>
      <c r="I47" s="31"/>
      <c r="J47" s="31"/>
    </row>
    <row r="48" spans="1:10" ht="15.75">
      <c r="A48" s="32" t="s">
        <v>66</v>
      </c>
      <c r="C48" s="33"/>
      <c r="D48" s="33"/>
      <c r="E48" s="29"/>
      <c r="F48" s="29"/>
      <c r="G48" s="29"/>
      <c r="H48" s="29"/>
      <c r="I48" s="29"/>
      <c r="J48" s="29"/>
    </row>
    <row r="49" spans="2:10" ht="15.75">
      <c r="B49" s="33"/>
      <c r="C49" s="33"/>
      <c r="D49" s="33"/>
      <c r="E49" s="29"/>
      <c r="F49" s="29"/>
      <c r="G49" s="29"/>
      <c r="H49" s="29"/>
      <c r="I49" s="29"/>
      <c r="J49" s="29"/>
    </row>
    <row r="50" spans="2:10" ht="15.75">
      <c r="B50" s="33"/>
      <c r="C50" s="33"/>
      <c r="D50" s="33"/>
      <c r="E50" s="29"/>
      <c r="F50" s="29"/>
      <c r="G50" s="29"/>
      <c r="H50" s="29"/>
      <c r="I50" s="29"/>
      <c r="J50" s="29"/>
    </row>
    <row r="51" spans="2:10" ht="15.75">
      <c r="B51" s="33"/>
      <c r="C51" s="33"/>
      <c r="D51" s="33"/>
      <c r="E51" s="29"/>
      <c r="F51" s="29"/>
      <c r="G51" s="29"/>
      <c r="H51" s="29"/>
      <c r="I51" s="29"/>
      <c r="J51" s="29"/>
    </row>
    <row r="52" spans="2:10" ht="15.75">
      <c r="B52" s="33"/>
      <c r="C52" s="33"/>
      <c r="D52" s="33"/>
      <c r="E52" s="29"/>
      <c r="F52" s="29"/>
      <c r="G52" s="29"/>
      <c r="H52" s="29"/>
      <c r="I52" s="29"/>
      <c r="J52" s="29"/>
    </row>
    <row r="53" spans="1:10" ht="19.5">
      <c r="A53" s="32" t="s">
        <v>67</v>
      </c>
      <c r="E53" s="29"/>
      <c r="F53" s="29"/>
      <c r="G53" s="29"/>
      <c r="H53" s="29"/>
      <c r="I53" s="29"/>
      <c r="J53" s="29"/>
    </row>
    <row r="54" spans="2:10" ht="62.25" customHeight="1">
      <c r="B54" s="89"/>
      <c r="C54" s="90"/>
      <c r="D54" s="90"/>
      <c r="E54" s="91"/>
      <c r="F54" s="29"/>
      <c r="G54" s="29"/>
      <c r="H54" s="29"/>
      <c r="I54" s="29"/>
      <c r="J54" s="29"/>
    </row>
    <row r="55" spans="2:10" ht="17.25">
      <c r="B55" s="2"/>
      <c r="C55" s="2"/>
      <c r="D55" s="2"/>
      <c r="E55" s="29"/>
      <c r="F55" s="29"/>
      <c r="G55" s="29"/>
      <c r="H55" s="29"/>
      <c r="I55" s="29"/>
      <c r="J55" s="29"/>
    </row>
    <row r="56" ht="17.25">
      <c r="A56" s="20" t="s">
        <v>21</v>
      </c>
    </row>
    <row r="58" spans="2:19" ht="63" customHeight="1">
      <c r="B58" s="92" t="s">
        <v>68</v>
      </c>
      <c r="C58" s="56" t="s">
        <v>69</v>
      </c>
      <c r="D58" s="56" t="s">
        <v>70</v>
      </c>
      <c r="E58" s="87" t="s">
        <v>71</v>
      </c>
      <c r="F58" s="87"/>
      <c r="G58" s="87"/>
      <c r="H58" s="87" t="s">
        <v>72</v>
      </c>
      <c r="I58" s="87"/>
      <c r="J58" s="87"/>
      <c r="K58" s="87" t="s">
        <v>73</v>
      </c>
      <c r="L58" s="87"/>
      <c r="M58" s="87"/>
      <c r="N58" s="87" t="s">
        <v>74</v>
      </c>
      <c r="O58" s="87"/>
      <c r="P58" s="87"/>
      <c r="Q58" s="88" t="s">
        <v>75</v>
      </c>
      <c r="R58" s="88"/>
      <c r="S58" s="88"/>
    </row>
    <row r="59" spans="2:19" ht="34.5">
      <c r="B59" s="92"/>
      <c r="C59" s="56" t="s">
        <v>7</v>
      </c>
      <c r="D59" s="56" t="s">
        <v>0</v>
      </c>
      <c r="E59" s="54" t="s">
        <v>1</v>
      </c>
      <c r="F59" s="54" t="s">
        <v>3</v>
      </c>
      <c r="G59" s="54" t="s">
        <v>42</v>
      </c>
      <c r="H59" s="54" t="s">
        <v>1</v>
      </c>
      <c r="I59" s="54" t="s">
        <v>3</v>
      </c>
      <c r="J59" s="54" t="s">
        <v>42</v>
      </c>
      <c r="K59" s="54" t="s">
        <v>9</v>
      </c>
      <c r="L59" s="54" t="s">
        <v>8</v>
      </c>
      <c r="M59" s="54" t="s">
        <v>43</v>
      </c>
      <c r="N59" s="54" t="s">
        <v>9</v>
      </c>
      <c r="O59" s="54" t="s">
        <v>8</v>
      </c>
      <c r="P59" s="54" t="s">
        <v>43</v>
      </c>
      <c r="Q59" s="55" t="s">
        <v>1</v>
      </c>
      <c r="R59" s="55" t="s">
        <v>3</v>
      </c>
      <c r="S59" s="55" t="s">
        <v>42</v>
      </c>
    </row>
    <row r="60" spans="2:19" ht="26.25" customHeight="1">
      <c r="B60" s="34" t="s">
        <v>161</v>
      </c>
      <c r="C60" s="62">
        <v>2076</v>
      </c>
      <c r="D60" s="62">
        <v>31428</v>
      </c>
      <c r="E60" s="36"/>
      <c r="F60" s="36"/>
      <c r="G60" s="36"/>
      <c r="H60" s="36">
        <v>39</v>
      </c>
      <c r="I60" s="36">
        <v>-1176</v>
      </c>
      <c r="J60" s="36">
        <v>-2076</v>
      </c>
      <c r="K60" s="54">
        <f>C60+E60+H60</f>
        <v>2115</v>
      </c>
      <c r="L60" s="54">
        <f>C60+F60+I60</f>
        <v>900</v>
      </c>
      <c r="M60" s="54">
        <f>C60+G60+J60</f>
        <v>0</v>
      </c>
      <c r="N60" s="36"/>
      <c r="O60" s="36"/>
      <c r="P60" s="36"/>
      <c r="Q60" s="55">
        <f>K60+N60</f>
        <v>2115</v>
      </c>
      <c r="R60" s="55">
        <f>L60+O60</f>
        <v>900</v>
      </c>
      <c r="S60" s="55">
        <f>M60+P60</f>
        <v>0</v>
      </c>
    </row>
    <row r="61" spans="2:19" ht="17.25">
      <c r="B61" s="34"/>
      <c r="C61" s="62"/>
      <c r="D61" s="34"/>
      <c r="E61" s="36"/>
      <c r="F61" s="36"/>
      <c r="G61" s="36"/>
      <c r="H61" s="36"/>
      <c r="I61" s="36"/>
      <c r="J61" s="36"/>
      <c r="K61" s="54">
        <f>C61+E61+H61</f>
        <v>0</v>
      </c>
      <c r="L61" s="54">
        <f>C61+F61+I61</f>
        <v>0</v>
      </c>
      <c r="M61" s="54">
        <f>C61+G61+J61</f>
        <v>0</v>
      </c>
      <c r="N61" s="36"/>
      <c r="O61" s="36"/>
      <c r="P61" s="36"/>
      <c r="Q61" s="55">
        <f aca="true" t="shared" si="0" ref="Q61:S63">K61+N61</f>
        <v>0</v>
      </c>
      <c r="R61" s="55">
        <f t="shared" si="0"/>
        <v>0</v>
      </c>
      <c r="S61" s="55">
        <f t="shared" si="0"/>
        <v>0</v>
      </c>
    </row>
    <row r="62" spans="2:19" ht="17.25">
      <c r="B62" s="34"/>
      <c r="C62" s="34"/>
      <c r="D62" s="34"/>
      <c r="E62" s="36"/>
      <c r="F62" s="36"/>
      <c r="G62" s="36"/>
      <c r="H62" s="36"/>
      <c r="I62" s="36"/>
      <c r="J62" s="36"/>
      <c r="K62" s="54">
        <f>C62+E62+H62</f>
        <v>0</v>
      </c>
      <c r="L62" s="54">
        <f>C62+F62+I62</f>
        <v>0</v>
      </c>
      <c r="M62" s="54">
        <f>C62+G62+J62</f>
        <v>0</v>
      </c>
      <c r="N62" s="36"/>
      <c r="O62" s="36"/>
      <c r="P62" s="36"/>
      <c r="Q62" s="55">
        <f t="shared" si="0"/>
        <v>0</v>
      </c>
      <c r="R62" s="55">
        <f t="shared" si="0"/>
        <v>0</v>
      </c>
      <c r="S62" s="55">
        <f t="shared" si="0"/>
        <v>0</v>
      </c>
    </row>
    <row r="63" spans="2:19" ht="17.25">
      <c r="B63" s="34"/>
      <c r="C63" s="34"/>
      <c r="D63" s="34"/>
      <c r="E63" s="36"/>
      <c r="F63" s="36"/>
      <c r="G63" s="36"/>
      <c r="H63" s="36"/>
      <c r="I63" s="36"/>
      <c r="J63" s="36"/>
      <c r="K63" s="54">
        <f>C63+E63+H63</f>
        <v>0</v>
      </c>
      <c r="L63" s="54">
        <f>C63+F63+I63</f>
        <v>0</v>
      </c>
      <c r="M63" s="54">
        <f>C63+G63+J63</f>
        <v>0</v>
      </c>
      <c r="N63" s="36"/>
      <c r="O63" s="36"/>
      <c r="P63" s="36"/>
      <c r="Q63" s="55">
        <f t="shared" si="0"/>
        <v>0</v>
      </c>
      <c r="R63" s="55">
        <f t="shared" si="0"/>
        <v>0</v>
      </c>
      <c r="S63" s="55">
        <f t="shared" si="0"/>
        <v>0</v>
      </c>
    </row>
    <row r="64" spans="2:19" ht="36.75">
      <c r="B64" s="37" t="s">
        <v>76</v>
      </c>
      <c r="C64" s="62">
        <v>2076</v>
      </c>
      <c r="D64" s="62">
        <v>31428</v>
      </c>
      <c r="E64" s="54">
        <f aca="true" t="shared" si="1" ref="E64:J64">SUM(E60:E63)</f>
        <v>0</v>
      </c>
      <c r="F64" s="54">
        <f t="shared" si="1"/>
        <v>0</v>
      </c>
      <c r="G64" s="54">
        <f t="shared" si="1"/>
        <v>0</v>
      </c>
      <c r="H64" s="54">
        <f t="shared" si="1"/>
        <v>39</v>
      </c>
      <c r="I64" s="54">
        <f t="shared" si="1"/>
        <v>-1176</v>
      </c>
      <c r="J64" s="54">
        <f t="shared" si="1"/>
        <v>-2076</v>
      </c>
      <c r="K64" s="54">
        <f>C64+E64+H64</f>
        <v>2115</v>
      </c>
      <c r="L64" s="54">
        <f>C64+F64+I64</f>
        <v>900</v>
      </c>
      <c r="M64" s="54">
        <f>C64+G64+J64</f>
        <v>0</v>
      </c>
      <c r="N64" s="56" t="s">
        <v>2</v>
      </c>
      <c r="O64" s="56" t="s">
        <v>2</v>
      </c>
      <c r="P64" s="56" t="s">
        <v>2</v>
      </c>
      <c r="Q64" s="55" t="s">
        <v>2</v>
      </c>
      <c r="R64" s="55" t="s">
        <v>2</v>
      </c>
      <c r="S64" s="55" t="s">
        <v>2</v>
      </c>
    </row>
    <row r="65" spans="2:19" ht="36.75">
      <c r="B65" s="37" t="s">
        <v>77</v>
      </c>
      <c r="C65" s="34"/>
      <c r="D65" s="34"/>
      <c r="E65" s="54" t="s">
        <v>28</v>
      </c>
      <c r="F65" s="54" t="s">
        <v>28</v>
      </c>
      <c r="G65" s="54" t="s">
        <v>28</v>
      </c>
      <c r="H65" s="54" t="s">
        <v>28</v>
      </c>
      <c r="I65" s="54" t="s">
        <v>28</v>
      </c>
      <c r="J65" s="54" t="s">
        <v>28</v>
      </c>
      <c r="K65" s="54">
        <f>C65</f>
        <v>0</v>
      </c>
      <c r="L65" s="54">
        <f>C65</f>
        <v>0</v>
      </c>
      <c r="M65" s="54">
        <f>C65</f>
        <v>0</v>
      </c>
      <c r="N65" s="56" t="s">
        <v>2</v>
      </c>
      <c r="O65" s="56" t="s">
        <v>2</v>
      </c>
      <c r="P65" s="56" t="s">
        <v>2</v>
      </c>
      <c r="Q65" s="55" t="s">
        <v>2</v>
      </c>
      <c r="R65" s="55" t="s">
        <v>2</v>
      </c>
      <c r="S65" s="55" t="s">
        <v>2</v>
      </c>
    </row>
    <row r="66" spans="2:19" ht="19.5">
      <c r="B66" s="37" t="s">
        <v>78</v>
      </c>
      <c r="C66" s="54">
        <f>SUM(C60:C63)</f>
        <v>2076</v>
      </c>
      <c r="D66" s="54">
        <f>SUM(D60:D63)</f>
        <v>31428</v>
      </c>
      <c r="E66" s="54">
        <f aca="true" t="shared" si="2" ref="E66:J66">E64</f>
        <v>0</v>
      </c>
      <c r="F66" s="54">
        <f t="shared" si="2"/>
        <v>0</v>
      </c>
      <c r="G66" s="54">
        <f t="shared" si="2"/>
        <v>0</v>
      </c>
      <c r="H66" s="54">
        <f t="shared" si="2"/>
        <v>39</v>
      </c>
      <c r="I66" s="54">
        <f t="shared" si="2"/>
        <v>-1176</v>
      </c>
      <c r="J66" s="54">
        <f t="shared" si="2"/>
        <v>-2076</v>
      </c>
      <c r="K66" s="56">
        <f>K64+K65</f>
        <v>2115</v>
      </c>
      <c r="L66" s="56">
        <f>L64+L65</f>
        <v>900</v>
      </c>
      <c r="M66" s="56">
        <f>M64+M65</f>
        <v>0</v>
      </c>
      <c r="N66" s="56">
        <f>SUM(N60:N63)</f>
        <v>0</v>
      </c>
      <c r="O66" s="56">
        <f>SUM(O60:O63)</f>
        <v>0</v>
      </c>
      <c r="P66" s="56">
        <f>SUM(P60:P63)</f>
        <v>0</v>
      </c>
      <c r="Q66" s="55">
        <f>K66+N66</f>
        <v>2115</v>
      </c>
      <c r="R66" s="55">
        <f>L66+O66</f>
        <v>900</v>
      </c>
      <c r="S66" s="55">
        <f>M66+P66</f>
        <v>0</v>
      </c>
    </row>
  </sheetData>
  <sheetProtection/>
  <mergeCells count="13">
    <mergeCell ref="Q58:S58"/>
    <mergeCell ref="B54:E54"/>
    <mergeCell ref="B58:B59"/>
    <mergeCell ref="E58:G58"/>
    <mergeCell ref="H58:J58"/>
    <mergeCell ref="K58:M58"/>
    <mergeCell ref="N58:P58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60:P63">
      <formula1>0</formula1>
    </dataValidation>
    <dataValidation type="list" allowBlank="1" showInputMessage="1" showErrorMessage="1" sqref="D19:D44">
      <formula1>$V$2:$V$3</formula1>
    </dataValidation>
    <dataValidation showInputMessage="1" showErrorMessage="1" sqref="E19:E44"/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B10">
      <selection activeCell="D45" sqref="D45"/>
    </sheetView>
  </sheetViews>
  <sheetFormatPr defaultColWidth="8.7109375" defaultRowHeight="15"/>
  <cols>
    <col min="1" max="1" width="6.00390625" style="18" customWidth="1"/>
    <col min="2" max="2" width="48.7109375" style="18" customWidth="1"/>
    <col min="3" max="3" width="23.57421875" style="18" customWidth="1"/>
    <col min="4" max="4" width="19.8515625" style="18" customWidth="1"/>
    <col min="5" max="5" width="21.57421875" style="18" customWidth="1"/>
    <col min="6" max="6" width="13.140625" style="18" customWidth="1"/>
    <col min="7" max="7" width="12.140625" style="18" customWidth="1"/>
    <col min="8" max="9" width="10.421875" style="18" customWidth="1"/>
    <col min="10" max="10" width="15.28125" style="18" customWidth="1"/>
    <col min="11" max="11" width="18.28125" style="18" bestFit="1" customWidth="1"/>
    <col min="12" max="12" width="5.57421875" style="18" customWidth="1"/>
    <col min="13" max="13" width="5.8515625" style="18" bestFit="1" customWidth="1"/>
    <col min="14" max="14" width="9.57421875" style="18" customWidth="1"/>
    <col min="15" max="15" width="8.140625" style="18" customWidth="1"/>
    <col min="16" max="16" width="8.00390625" style="18" customWidth="1"/>
    <col min="17" max="20" width="8.7109375" style="18" customWidth="1"/>
    <col min="21" max="23" width="0" style="18" hidden="1" customWidth="1"/>
    <col min="24" max="16384" width="8.7109375" style="18" customWidth="1"/>
  </cols>
  <sheetData>
    <row r="1" spans="1:23" ht="19.5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19" t="s">
        <v>10</v>
      </c>
      <c r="V1" s="19" t="s">
        <v>11</v>
      </c>
      <c r="W1" s="19" t="s">
        <v>12</v>
      </c>
    </row>
    <row r="2" spans="1:23" ht="17.25">
      <c r="A2" s="2"/>
      <c r="C2" s="2"/>
      <c r="D2" s="2"/>
      <c r="E2" s="2"/>
      <c r="F2" s="2"/>
      <c r="G2" s="2"/>
      <c r="H2" s="2"/>
      <c r="I2" s="2"/>
      <c r="J2" s="2"/>
      <c r="U2" s="19" t="s">
        <v>13</v>
      </c>
      <c r="V2" s="19" t="s">
        <v>14</v>
      </c>
      <c r="W2" s="19"/>
    </row>
    <row r="3" spans="1:23" ht="15.75" customHeight="1">
      <c r="A3" s="20" t="s">
        <v>15</v>
      </c>
      <c r="C3" s="21"/>
      <c r="D3" s="21"/>
      <c r="E3" s="21"/>
      <c r="F3" s="21"/>
      <c r="G3" s="2"/>
      <c r="H3" s="2"/>
      <c r="I3" s="2"/>
      <c r="J3" s="2"/>
      <c r="U3" s="19" t="s">
        <v>16</v>
      </c>
      <c r="V3" s="19" t="s">
        <v>17</v>
      </c>
      <c r="W3" s="19"/>
    </row>
    <row r="4" spans="2:22" ht="15.75" customHeight="1">
      <c r="B4" s="21"/>
      <c r="C4" s="21"/>
      <c r="D4" s="21"/>
      <c r="E4" s="21"/>
      <c r="F4" s="21"/>
      <c r="G4" s="2"/>
      <c r="H4" s="2"/>
      <c r="I4" s="2"/>
      <c r="J4" s="2"/>
      <c r="U4" s="19" t="s">
        <v>18</v>
      </c>
      <c r="V4" s="19"/>
    </row>
    <row r="5" spans="2:10" ht="31.5" customHeight="1">
      <c r="B5" s="22" t="s">
        <v>49</v>
      </c>
      <c r="C5" s="23">
        <v>1161</v>
      </c>
      <c r="E5" s="22" t="s">
        <v>50</v>
      </c>
      <c r="F5" s="23"/>
      <c r="H5" s="2"/>
      <c r="I5" s="2"/>
      <c r="J5" s="2"/>
    </row>
    <row r="6" spans="2:10" ht="45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18" customHeight="1">
      <c r="B7" s="22" t="s">
        <v>53</v>
      </c>
      <c r="C7" s="23">
        <v>31002</v>
      </c>
      <c r="H7" s="2"/>
      <c r="I7" s="2"/>
      <c r="J7" s="2"/>
    </row>
    <row r="8" spans="2:10" ht="89.25" customHeight="1">
      <c r="B8" s="22" t="s">
        <v>54</v>
      </c>
      <c r="C8" s="63" t="s">
        <v>162</v>
      </c>
      <c r="H8" s="2"/>
      <c r="I8" s="2"/>
      <c r="J8" s="2"/>
    </row>
    <row r="9" spans="2:10" ht="17.25"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17.25">
      <c r="B11" s="2"/>
      <c r="C11" s="2"/>
      <c r="D11" s="2"/>
      <c r="E11" s="2"/>
      <c r="F11" s="2"/>
      <c r="G11" s="2"/>
      <c r="H11" s="2"/>
      <c r="I11" s="2"/>
      <c r="J11" s="2"/>
    </row>
    <row r="12" spans="2:10" ht="174.75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10" ht="17.25">
      <c r="B13" s="26" t="s">
        <v>16</v>
      </c>
      <c r="C13" s="26"/>
      <c r="D13" s="26"/>
      <c r="E13" s="26"/>
      <c r="F13" s="21"/>
      <c r="G13" s="2"/>
      <c r="H13" s="2"/>
      <c r="I13" s="2"/>
      <c r="J13" s="21"/>
    </row>
    <row r="14" spans="2:10" ht="17.25">
      <c r="B14" s="3"/>
      <c r="C14" s="3"/>
      <c r="D14" s="3"/>
      <c r="E14" s="3"/>
      <c r="F14" s="2"/>
      <c r="G14" s="2"/>
      <c r="H14" s="2"/>
      <c r="I14" s="2"/>
      <c r="J14" s="21"/>
    </row>
    <row r="15" spans="1:10" ht="17.25">
      <c r="A15" s="20" t="s">
        <v>20</v>
      </c>
      <c r="C15" s="2"/>
      <c r="D15" s="2"/>
      <c r="E15" s="2"/>
      <c r="F15" s="2"/>
      <c r="G15" s="2"/>
      <c r="H15" s="2"/>
      <c r="I15" s="2"/>
      <c r="J15" s="21"/>
    </row>
    <row r="16" spans="2:10" ht="17.25">
      <c r="B16" s="3"/>
      <c r="C16" s="2"/>
      <c r="D16" s="2"/>
      <c r="E16" s="2"/>
      <c r="F16" s="2"/>
      <c r="G16" s="2"/>
      <c r="H16" s="2"/>
      <c r="I16" s="2"/>
      <c r="J16" s="21"/>
    </row>
    <row r="17" spans="2:11" ht="1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69">
      <c r="B18" s="86"/>
      <c r="C18" s="86"/>
      <c r="D18" s="86"/>
      <c r="E18" s="86"/>
      <c r="F18" s="57" t="s">
        <v>46</v>
      </c>
      <c r="G18" s="57" t="s">
        <v>47</v>
      </c>
      <c r="H18" s="57" t="s">
        <v>1</v>
      </c>
      <c r="I18" s="57" t="s">
        <v>3</v>
      </c>
      <c r="J18" s="57" t="s">
        <v>42</v>
      </c>
      <c r="K18" s="85"/>
    </row>
    <row r="19" spans="2:11" ht="15" customHeight="1">
      <c r="B19" s="26" t="s">
        <v>163</v>
      </c>
      <c r="C19" s="60" t="s">
        <v>110</v>
      </c>
      <c r="D19" s="26" t="s">
        <v>17</v>
      </c>
      <c r="E19" s="26"/>
      <c r="F19" s="26"/>
      <c r="G19" s="26">
        <v>1</v>
      </c>
      <c r="H19" s="26"/>
      <c r="I19" s="26"/>
      <c r="J19" s="26"/>
      <c r="K19" s="26"/>
    </row>
    <row r="20" spans="2:11" ht="17.25">
      <c r="B20" s="26" t="s">
        <v>164</v>
      </c>
      <c r="C20" s="60" t="s">
        <v>142</v>
      </c>
      <c r="D20" s="26" t="s">
        <v>14</v>
      </c>
      <c r="E20" s="26"/>
      <c r="F20" s="26"/>
      <c r="G20" s="26">
        <v>16833.4</v>
      </c>
      <c r="H20" s="26"/>
      <c r="I20" s="26"/>
      <c r="J20" s="26"/>
      <c r="K20" s="26"/>
    </row>
    <row r="21" spans="2:11" ht="17.25">
      <c r="B21" s="26" t="s">
        <v>163</v>
      </c>
      <c r="C21" s="60" t="s">
        <v>110</v>
      </c>
      <c r="D21" s="26" t="s">
        <v>17</v>
      </c>
      <c r="E21" s="26"/>
      <c r="F21" s="26"/>
      <c r="G21" s="26">
        <v>5</v>
      </c>
      <c r="H21" s="26"/>
      <c r="I21" s="26"/>
      <c r="J21" s="26"/>
      <c r="K21" s="26"/>
    </row>
    <row r="22" spans="2:11" ht="17.25">
      <c r="B22" s="26" t="s">
        <v>164</v>
      </c>
      <c r="C22" s="60" t="s">
        <v>142</v>
      </c>
      <c r="D22" s="26" t="s">
        <v>14</v>
      </c>
      <c r="E22" s="26"/>
      <c r="F22" s="26"/>
      <c r="G22" s="44">
        <v>66850</v>
      </c>
      <c r="H22" s="26"/>
      <c r="I22" s="26"/>
      <c r="J22" s="26"/>
      <c r="K22" s="26"/>
    </row>
    <row r="23" spans="2:10" ht="17.25">
      <c r="B23" s="2"/>
      <c r="C23" s="2"/>
      <c r="D23" s="2"/>
      <c r="E23" s="2"/>
      <c r="F23" s="2"/>
      <c r="G23" s="2"/>
      <c r="H23" s="2"/>
      <c r="I23" s="2"/>
      <c r="J23" s="2"/>
    </row>
    <row r="24" spans="1:10" ht="19.5">
      <c r="A24" s="28" t="s">
        <v>65</v>
      </c>
      <c r="C24" s="29"/>
      <c r="D24" s="29"/>
      <c r="E24" s="29"/>
      <c r="F24" s="29"/>
      <c r="G24" s="29"/>
      <c r="H24" s="29"/>
      <c r="I24" s="29"/>
      <c r="J24" s="29"/>
    </row>
    <row r="25" spans="1:10" ht="17.25">
      <c r="A25" s="30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2" t="s">
        <v>66</v>
      </c>
      <c r="C26" s="33"/>
      <c r="D26" s="33"/>
      <c r="E26" s="29"/>
      <c r="F26" s="29"/>
      <c r="G26" s="29"/>
      <c r="H26" s="29"/>
      <c r="I26" s="29"/>
      <c r="J26" s="29"/>
    </row>
    <row r="27" spans="2:10" ht="15.75">
      <c r="B27" s="33"/>
      <c r="C27" s="33"/>
      <c r="D27" s="33"/>
      <c r="E27" s="29"/>
      <c r="F27" s="29"/>
      <c r="G27" s="29"/>
      <c r="H27" s="29"/>
      <c r="I27" s="29"/>
      <c r="J27" s="29"/>
    </row>
    <row r="28" spans="2:10" ht="15.75">
      <c r="B28" s="33"/>
      <c r="C28" s="33"/>
      <c r="D28" s="33"/>
      <c r="E28" s="29"/>
      <c r="F28" s="29"/>
      <c r="G28" s="29"/>
      <c r="H28" s="29"/>
      <c r="I28" s="29"/>
      <c r="J28" s="29"/>
    </row>
    <row r="29" spans="2:10" ht="15.75">
      <c r="B29" s="33"/>
      <c r="C29" s="33"/>
      <c r="D29" s="33"/>
      <c r="E29" s="29"/>
      <c r="F29" s="29"/>
      <c r="G29" s="29"/>
      <c r="H29" s="29"/>
      <c r="I29" s="29"/>
      <c r="J29" s="29"/>
    </row>
    <row r="30" spans="2:10" ht="15.75">
      <c r="B30" s="33"/>
      <c r="C30" s="33"/>
      <c r="D30" s="33"/>
      <c r="E30" s="29"/>
      <c r="F30" s="29"/>
      <c r="G30" s="29"/>
      <c r="H30" s="29"/>
      <c r="I30" s="29"/>
      <c r="J30" s="29"/>
    </row>
    <row r="31" spans="1:10" ht="19.5">
      <c r="A31" s="32" t="s">
        <v>67</v>
      </c>
      <c r="E31" s="29"/>
      <c r="F31" s="29"/>
      <c r="G31" s="29"/>
      <c r="H31" s="29"/>
      <c r="I31" s="29"/>
      <c r="J31" s="29"/>
    </row>
    <row r="32" spans="2:10" ht="62.25" customHeight="1">
      <c r="B32" s="89"/>
      <c r="C32" s="90"/>
      <c r="D32" s="90"/>
      <c r="E32" s="91"/>
      <c r="F32" s="29"/>
      <c r="G32" s="29"/>
      <c r="H32" s="29"/>
      <c r="I32" s="29"/>
      <c r="J32" s="29"/>
    </row>
    <row r="33" spans="2:10" ht="17.25">
      <c r="B33" s="2"/>
      <c r="C33" s="2"/>
      <c r="D33" s="2"/>
      <c r="E33" s="29"/>
      <c r="F33" s="29"/>
      <c r="G33" s="29"/>
      <c r="H33" s="29"/>
      <c r="I33" s="29"/>
      <c r="J33" s="29"/>
    </row>
    <row r="34" ht="17.25">
      <c r="A34" s="20" t="s">
        <v>21</v>
      </c>
    </row>
    <row r="36" spans="2:19" ht="54.75" customHeight="1">
      <c r="B36" s="92" t="s">
        <v>68</v>
      </c>
      <c r="C36" s="56" t="s">
        <v>69</v>
      </c>
      <c r="D36" s="56" t="s">
        <v>70</v>
      </c>
      <c r="E36" s="87" t="s">
        <v>71</v>
      </c>
      <c r="F36" s="87"/>
      <c r="G36" s="87"/>
      <c r="H36" s="87" t="s">
        <v>72</v>
      </c>
      <c r="I36" s="87"/>
      <c r="J36" s="87"/>
      <c r="K36" s="87" t="s">
        <v>73</v>
      </c>
      <c r="L36" s="87"/>
      <c r="M36" s="87"/>
      <c r="N36" s="87" t="s">
        <v>74</v>
      </c>
      <c r="O36" s="87"/>
      <c r="P36" s="87"/>
      <c r="Q36" s="88" t="s">
        <v>75</v>
      </c>
      <c r="R36" s="88"/>
      <c r="S36" s="88"/>
    </row>
    <row r="37" spans="2:19" ht="34.5">
      <c r="B37" s="92"/>
      <c r="C37" s="56" t="s">
        <v>7</v>
      </c>
      <c r="D37" s="56" t="s">
        <v>0</v>
      </c>
      <c r="E37" s="54" t="s">
        <v>1</v>
      </c>
      <c r="F37" s="54" t="s">
        <v>3</v>
      </c>
      <c r="G37" s="54" t="s">
        <v>42</v>
      </c>
      <c r="H37" s="54" t="s">
        <v>1</v>
      </c>
      <c r="I37" s="54" t="s">
        <v>3</v>
      </c>
      <c r="J37" s="54" t="s">
        <v>42</v>
      </c>
      <c r="K37" s="54" t="s">
        <v>9</v>
      </c>
      <c r="L37" s="54" t="s">
        <v>8</v>
      </c>
      <c r="M37" s="54" t="s">
        <v>43</v>
      </c>
      <c r="N37" s="54" t="s">
        <v>9</v>
      </c>
      <c r="O37" s="54" t="s">
        <v>8</v>
      </c>
      <c r="P37" s="54" t="s">
        <v>43</v>
      </c>
      <c r="Q37" s="55" t="s">
        <v>1</v>
      </c>
      <c r="R37" s="55" t="s">
        <v>3</v>
      </c>
      <c r="S37" s="55" t="s">
        <v>42</v>
      </c>
    </row>
    <row r="38" spans="2:19" ht="17.25">
      <c r="B38" s="34" t="s">
        <v>165</v>
      </c>
      <c r="C38" s="34"/>
      <c r="D38" s="34">
        <v>83683.4</v>
      </c>
      <c r="E38" s="36"/>
      <c r="F38" s="36"/>
      <c r="G38" s="36"/>
      <c r="H38" s="36"/>
      <c r="I38" s="36"/>
      <c r="J38" s="36"/>
      <c r="K38" s="54">
        <f>C38+E38+H38</f>
        <v>0</v>
      </c>
      <c r="L38" s="54">
        <f>C38+F38+I38</f>
        <v>0</v>
      </c>
      <c r="M38" s="54">
        <f>C38+G38+J38</f>
        <v>0</v>
      </c>
      <c r="N38" s="36"/>
      <c r="O38" s="36"/>
      <c r="P38" s="36"/>
      <c r="Q38" s="55">
        <f>K38+N38</f>
        <v>0</v>
      </c>
      <c r="R38" s="55">
        <f>L38+O38</f>
        <v>0</v>
      </c>
      <c r="S38" s="55">
        <f>M38+P38</f>
        <v>0</v>
      </c>
    </row>
    <row r="39" spans="2:19" ht="17.25">
      <c r="B39" s="34"/>
      <c r="C39" s="34"/>
      <c r="D39" s="34"/>
      <c r="E39" s="36"/>
      <c r="F39" s="36"/>
      <c r="G39" s="36"/>
      <c r="H39" s="36"/>
      <c r="I39" s="36"/>
      <c r="J39" s="36"/>
      <c r="K39" s="54">
        <f>C39+E39+H39</f>
        <v>0</v>
      </c>
      <c r="L39" s="54">
        <f>C39+F39+I39</f>
        <v>0</v>
      </c>
      <c r="M39" s="54">
        <f>C39+G39+J39</f>
        <v>0</v>
      </c>
      <c r="N39" s="36"/>
      <c r="O39" s="36"/>
      <c r="P39" s="36"/>
      <c r="Q39" s="55">
        <f aca="true" t="shared" si="0" ref="Q39:S41">K39+N39</f>
        <v>0</v>
      </c>
      <c r="R39" s="55">
        <f t="shared" si="0"/>
        <v>0</v>
      </c>
      <c r="S39" s="55">
        <f t="shared" si="0"/>
        <v>0</v>
      </c>
    </row>
    <row r="40" spans="2:19" ht="17.25">
      <c r="B40" s="34"/>
      <c r="C40" s="34"/>
      <c r="D40" s="34"/>
      <c r="E40" s="36"/>
      <c r="F40" s="36"/>
      <c r="G40" s="36"/>
      <c r="H40" s="36"/>
      <c r="I40" s="36"/>
      <c r="J40" s="36"/>
      <c r="K40" s="54">
        <f>C40+E40+H40</f>
        <v>0</v>
      </c>
      <c r="L40" s="54">
        <f>C40+F40+I40</f>
        <v>0</v>
      </c>
      <c r="M40" s="54">
        <f>C40+G40+J40</f>
        <v>0</v>
      </c>
      <c r="N40" s="36"/>
      <c r="O40" s="36"/>
      <c r="P40" s="36"/>
      <c r="Q40" s="55">
        <f t="shared" si="0"/>
        <v>0</v>
      </c>
      <c r="R40" s="55">
        <f t="shared" si="0"/>
        <v>0</v>
      </c>
      <c r="S40" s="55">
        <f t="shared" si="0"/>
        <v>0</v>
      </c>
    </row>
    <row r="41" spans="2:19" ht="17.25">
      <c r="B41" s="34"/>
      <c r="C41" s="34"/>
      <c r="D41" s="34"/>
      <c r="E41" s="36"/>
      <c r="F41" s="36"/>
      <c r="G41" s="36"/>
      <c r="H41" s="36"/>
      <c r="I41" s="36"/>
      <c r="J41" s="36"/>
      <c r="K41" s="54">
        <f>C41+E41+H41</f>
        <v>0</v>
      </c>
      <c r="L41" s="54">
        <f>C41+F41+I41</f>
        <v>0</v>
      </c>
      <c r="M41" s="54">
        <f>C41+G41+J41</f>
        <v>0</v>
      </c>
      <c r="N41" s="36"/>
      <c r="O41" s="36"/>
      <c r="P41" s="36"/>
      <c r="Q41" s="55">
        <f t="shared" si="0"/>
        <v>0</v>
      </c>
      <c r="R41" s="55">
        <f t="shared" si="0"/>
        <v>0</v>
      </c>
      <c r="S41" s="55">
        <f t="shared" si="0"/>
        <v>0</v>
      </c>
    </row>
    <row r="42" spans="2:19" ht="36.75">
      <c r="B42" s="37" t="s">
        <v>76</v>
      </c>
      <c r="C42" s="34"/>
      <c r="D42" s="34">
        <v>83683.4</v>
      </c>
      <c r="E42" s="54">
        <f aca="true" t="shared" si="1" ref="E42:J42">SUM(E38:E41)</f>
        <v>0</v>
      </c>
      <c r="F42" s="54">
        <f t="shared" si="1"/>
        <v>0</v>
      </c>
      <c r="G42" s="54">
        <f t="shared" si="1"/>
        <v>0</v>
      </c>
      <c r="H42" s="54">
        <f t="shared" si="1"/>
        <v>0</v>
      </c>
      <c r="I42" s="54">
        <f t="shared" si="1"/>
        <v>0</v>
      </c>
      <c r="J42" s="54">
        <f t="shared" si="1"/>
        <v>0</v>
      </c>
      <c r="K42" s="54">
        <f>C42+E42+H42</f>
        <v>0</v>
      </c>
      <c r="L42" s="54">
        <f>C42+F42+I42</f>
        <v>0</v>
      </c>
      <c r="M42" s="54">
        <f>C42+G42+J42</f>
        <v>0</v>
      </c>
      <c r="N42" s="56" t="s">
        <v>2</v>
      </c>
      <c r="O42" s="56" t="s">
        <v>2</v>
      </c>
      <c r="P42" s="56" t="s">
        <v>2</v>
      </c>
      <c r="Q42" s="55" t="s">
        <v>2</v>
      </c>
      <c r="R42" s="55" t="s">
        <v>2</v>
      </c>
      <c r="S42" s="55" t="s">
        <v>2</v>
      </c>
    </row>
    <row r="43" spans="2:19" ht="36.75">
      <c r="B43" s="37" t="s">
        <v>77</v>
      </c>
      <c r="C43" s="34"/>
      <c r="D43" s="34"/>
      <c r="E43" s="54" t="s">
        <v>28</v>
      </c>
      <c r="F43" s="54" t="s">
        <v>28</v>
      </c>
      <c r="G43" s="54" t="s">
        <v>28</v>
      </c>
      <c r="H43" s="54" t="s">
        <v>28</v>
      </c>
      <c r="I43" s="54" t="s">
        <v>28</v>
      </c>
      <c r="J43" s="54" t="s">
        <v>28</v>
      </c>
      <c r="K43" s="54">
        <f>C43</f>
        <v>0</v>
      </c>
      <c r="L43" s="54">
        <f>C43</f>
        <v>0</v>
      </c>
      <c r="M43" s="54">
        <f>C43</f>
        <v>0</v>
      </c>
      <c r="N43" s="56" t="s">
        <v>2</v>
      </c>
      <c r="O43" s="56" t="s">
        <v>2</v>
      </c>
      <c r="P43" s="56" t="s">
        <v>2</v>
      </c>
      <c r="Q43" s="55" t="s">
        <v>2</v>
      </c>
      <c r="R43" s="55" t="s">
        <v>2</v>
      </c>
      <c r="S43" s="55" t="s">
        <v>2</v>
      </c>
    </row>
    <row r="44" spans="2:19" ht="19.5">
      <c r="B44" s="37" t="s">
        <v>78</v>
      </c>
      <c r="C44" s="54">
        <f>SUM(C38:C41)</f>
        <v>0</v>
      </c>
      <c r="D44" s="54">
        <f>SUM(D38:D41)</f>
        <v>83683.4</v>
      </c>
      <c r="E44" s="54">
        <f aca="true" t="shared" si="2" ref="E44:J44">E42</f>
        <v>0</v>
      </c>
      <c r="F44" s="54">
        <f t="shared" si="2"/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6">
        <f>K42+K43</f>
        <v>0</v>
      </c>
      <c r="L44" s="56">
        <f>L42+L43</f>
        <v>0</v>
      </c>
      <c r="M44" s="56">
        <f>M42+M43</f>
        <v>0</v>
      </c>
      <c r="N44" s="56">
        <f>SUM(N38:N41)</f>
        <v>0</v>
      </c>
      <c r="O44" s="56">
        <f>SUM(O38:O41)</f>
        <v>0</v>
      </c>
      <c r="P44" s="56">
        <f>SUM(P38:P41)</f>
        <v>0</v>
      </c>
      <c r="Q44" s="55">
        <f>K44+N44</f>
        <v>0</v>
      </c>
      <c r="R44" s="55">
        <f>L44+O44</f>
        <v>0</v>
      </c>
      <c r="S44" s="55">
        <f>M44+P44</f>
        <v>0</v>
      </c>
    </row>
  </sheetData>
  <sheetProtection/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C31">
      <selection activeCell="H36" sqref="H36:J36"/>
    </sheetView>
  </sheetViews>
  <sheetFormatPr defaultColWidth="9.140625" defaultRowHeight="15"/>
  <cols>
    <col min="1" max="1" width="6.00390625" style="18" customWidth="1"/>
    <col min="2" max="2" width="28.7109375" style="18" customWidth="1"/>
    <col min="3" max="3" width="28.00390625" style="18" customWidth="1"/>
    <col min="4" max="4" width="27.00390625" style="18" customWidth="1"/>
    <col min="5" max="5" width="18.28125" style="18" customWidth="1"/>
    <col min="6" max="6" width="16.57421875" style="18" customWidth="1"/>
    <col min="7" max="7" width="15.421875" style="18" customWidth="1"/>
    <col min="8" max="9" width="10.421875" style="18" customWidth="1"/>
    <col min="10" max="10" width="15.28125" style="18" customWidth="1"/>
    <col min="11" max="11" width="18.28125" style="18" bestFit="1" customWidth="1"/>
    <col min="12" max="12" width="7.57421875" style="18" customWidth="1"/>
    <col min="13" max="13" width="8.421875" style="18" customWidth="1"/>
    <col min="14" max="14" width="9.57421875" style="18" customWidth="1"/>
    <col min="15" max="15" width="8.140625" style="18" customWidth="1"/>
    <col min="16" max="16" width="8.00390625" style="18" customWidth="1"/>
    <col min="17" max="17" width="12.28125" style="18" bestFit="1" customWidth="1"/>
    <col min="18" max="20" width="9.140625" style="18" customWidth="1"/>
    <col min="21" max="23" width="0" style="18" hidden="1" customWidth="1"/>
    <col min="24" max="16384" width="9.140625" style="18" customWidth="1"/>
  </cols>
  <sheetData>
    <row r="1" spans="1:23" ht="19.5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19" t="s">
        <v>10</v>
      </c>
      <c r="V1" s="19" t="s">
        <v>11</v>
      </c>
      <c r="W1" s="19" t="s">
        <v>12</v>
      </c>
    </row>
    <row r="2" spans="1:23" ht="17.25">
      <c r="A2" s="2"/>
      <c r="C2" s="2"/>
      <c r="D2" s="2"/>
      <c r="E2" s="2"/>
      <c r="F2" s="2"/>
      <c r="G2" s="2"/>
      <c r="H2" s="2"/>
      <c r="I2" s="2"/>
      <c r="J2" s="2"/>
      <c r="U2" s="19" t="s">
        <v>13</v>
      </c>
      <c r="V2" s="19" t="s">
        <v>14</v>
      </c>
      <c r="W2" s="19"/>
    </row>
    <row r="3" spans="1:23" ht="15.75" customHeight="1">
      <c r="A3" s="20" t="s">
        <v>15</v>
      </c>
      <c r="C3" s="21"/>
      <c r="D3" s="21"/>
      <c r="E3" s="21"/>
      <c r="F3" s="21"/>
      <c r="G3" s="2"/>
      <c r="H3" s="2"/>
      <c r="I3" s="2"/>
      <c r="J3" s="2"/>
      <c r="U3" s="19" t="s">
        <v>16</v>
      </c>
      <c r="V3" s="19" t="s">
        <v>17</v>
      </c>
      <c r="W3" s="19"/>
    </row>
    <row r="4" spans="2:22" ht="15.75" customHeight="1">
      <c r="B4" s="21"/>
      <c r="C4" s="21"/>
      <c r="D4" s="21"/>
      <c r="E4" s="21"/>
      <c r="F4" s="21"/>
      <c r="G4" s="2"/>
      <c r="H4" s="2"/>
      <c r="I4" s="2"/>
      <c r="J4" s="2"/>
      <c r="U4" s="19" t="s">
        <v>18</v>
      </c>
      <c r="V4" s="19"/>
    </row>
    <row r="5" spans="2:10" ht="41.25" customHeight="1">
      <c r="B5" s="22" t="s">
        <v>49</v>
      </c>
      <c r="C5" s="61">
        <v>1161</v>
      </c>
      <c r="E5" s="22" t="s">
        <v>50</v>
      </c>
      <c r="F5" s="23"/>
      <c r="H5" s="2"/>
      <c r="I5" s="2"/>
      <c r="J5" s="2"/>
    </row>
    <row r="6" spans="2:10" ht="64.5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18" customHeight="1">
      <c r="B7" s="22" t="s">
        <v>53</v>
      </c>
      <c r="C7" s="23">
        <v>11002</v>
      </c>
      <c r="H7" s="2"/>
      <c r="I7" s="2"/>
      <c r="J7" s="2"/>
    </row>
    <row r="8" spans="2:10" ht="36.75" customHeight="1">
      <c r="B8" s="22" t="s">
        <v>54</v>
      </c>
      <c r="C8" s="61" t="s">
        <v>168</v>
      </c>
      <c r="H8" s="2"/>
      <c r="I8" s="2"/>
      <c r="J8" s="2"/>
    </row>
    <row r="9" spans="2:10" ht="17.25"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17.25">
      <c r="B11" s="2"/>
      <c r="C11" s="2"/>
      <c r="D11" s="2"/>
      <c r="E11" s="2"/>
      <c r="F11" s="2"/>
      <c r="G11" s="2"/>
      <c r="H11" s="2"/>
      <c r="I11" s="2"/>
      <c r="J11" s="2"/>
    </row>
    <row r="12" spans="2:10" ht="123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10" ht="17.25">
      <c r="B13" s="26" t="s">
        <v>13</v>
      </c>
      <c r="C13" s="26"/>
      <c r="D13" s="26"/>
      <c r="E13" s="26"/>
      <c r="F13" s="21"/>
      <c r="G13" s="2"/>
      <c r="H13" s="2"/>
      <c r="I13" s="2"/>
      <c r="J13" s="21"/>
    </row>
    <row r="14" spans="2:10" ht="17.25">
      <c r="B14" s="3"/>
      <c r="C14" s="3"/>
      <c r="D14" s="3"/>
      <c r="E14" s="3"/>
      <c r="F14" s="2"/>
      <c r="G14" s="2"/>
      <c r="H14" s="2"/>
      <c r="I14" s="2"/>
      <c r="J14" s="21"/>
    </row>
    <row r="15" spans="1:10" ht="17.25">
      <c r="A15" s="20" t="s">
        <v>20</v>
      </c>
      <c r="C15" s="2"/>
      <c r="D15" s="2"/>
      <c r="E15" s="2"/>
      <c r="F15" s="2"/>
      <c r="G15" s="2"/>
      <c r="H15" s="2"/>
      <c r="I15" s="2"/>
      <c r="J15" s="21"/>
    </row>
    <row r="16" spans="2:10" ht="17.25">
      <c r="B16" s="3"/>
      <c r="C16" s="2"/>
      <c r="D16" s="2"/>
      <c r="E16" s="2"/>
      <c r="F16" s="2"/>
      <c r="G16" s="2"/>
      <c r="H16" s="2"/>
      <c r="I16" s="2"/>
      <c r="J16" s="21"/>
    </row>
    <row r="17" spans="2:11" ht="1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69">
      <c r="B18" s="86"/>
      <c r="C18" s="86"/>
      <c r="D18" s="86"/>
      <c r="E18" s="86"/>
      <c r="F18" s="67" t="s">
        <v>46</v>
      </c>
      <c r="G18" s="67" t="s">
        <v>47</v>
      </c>
      <c r="H18" s="67" t="s">
        <v>1</v>
      </c>
      <c r="I18" s="67" t="s">
        <v>3</v>
      </c>
      <c r="J18" s="67" t="s">
        <v>42</v>
      </c>
      <c r="K18" s="85"/>
    </row>
    <row r="19" spans="2:11" ht="21.75" customHeight="1">
      <c r="B19" s="26" t="s">
        <v>169</v>
      </c>
      <c r="C19" s="26" t="s">
        <v>170</v>
      </c>
      <c r="D19" s="26" t="s">
        <v>14</v>
      </c>
      <c r="E19" s="26" t="s">
        <v>171</v>
      </c>
      <c r="F19" s="26">
        <v>4435.85</v>
      </c>
      <c r="G19" s="26">
        <v>22038.1</v>
      </c>
      <c r="H19" s="26"/>
      <c r="I19" s="26"/>
      <c r="J19" s="26"/>
      <c r="K19" s="26"/>
    </row>
    <row r="20" spans="2:11" ht="17.25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1" ht="17.2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17.2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0" ht="17.25">
      <c r="B23" s="2"/>
      <c r="C23" s="2"/>
      <c r="D23" s="2"/>
      <c r="E23" s="2"/>
      <c r="F23" s="2"/>
      <c r="G23" s="2"/>
      <c r="H23" s="2"/>
      <c r="I23" s="2"/>
      <c r="J23" s="2"/>
    </row>
    <row r="24" spans="1:10" ht="19.5">
      <c r="A24" s="28" t="s">
        <v>65</v>
      </c>
      <c r="C24" s="29"/>
      <c r="D24" s="29"/>
      <c r="E24" s="29"/>
      <c r="F24" s="29"/>
      <c r="G24" s="29"/>
      <c r="H24" s="29"/>
      <c r="I24" s="29"/>
      <c r="J24" s="29"/>
    </row>
    <row r="25" spans="1:10" ht="17.25">
      <c r="A25" s="30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2" t="s">
        <v>66</v>
      </c>
      <c r="C26" s="33"/>
      <c r="D26" s="33"/>
      <c r="E26" s="29"/>
      <c r="F26" s="29"/>
      <c r="G26" s="29"/>
      <c r="H26" s="29"/>
      <c r="I26" s="29"/>
      <c r="J26" s="29"/>
    </row>
    <row r="27" spans="2:10" ht="15.75">
      <c r="B27" s="33"/>
      <c r="C27" s="33"/>
      <c r="D27" s="33"/>
      <c r="E27" s="29"/>
      <c r="F27" s="29"/>
      <c r="G27" s="29"/>
      <c r="H27" s="29"/>
      <c r="I27" s="29"/>
      <c r="J27" s="29"/>
    </row>
    <row r="28" spans="2:10" ht="15.75">
      <c r="B28" s="33"/>
      <c r="C28" s="33"/>
      <c r="D28" s="33"/>
      <c r="E28" s="29"/>
      <c r="F28" s="29"/>
      <c r="G28" s="29"/>
      <c r="H28" s="29"/>
      <c r="I28" s="29"/>
      <c r="J28" s="29"/>
    </row>
    <row r="29" spans="2:10" ht="15.75">
      <c r="B29" s="33"/>
      <c r="C29" s="33"/>
      <c r="D29" s="33"/>
      <c r="E29" s="29"/>
      <c r="F29" s="29"/>
      <c r="G29" s="29"/>
      <c r="H29" s="29"/>
      <c r="I29" s="29"/>
      <c r="J29" s="29"/>
    </row>
    <row r="30" spans="2:10" ht="15.75">
      <c r="B30" s="33"/>
      <c r="C30" s="33"/>
      <c r="D30" s="33"/>
      <c r="E30" s="29"/>
      <c r="F30" s="29"/>
      <c r="G30" s="29"/>
      <c r="H30" s="29"/>
      <c r="I30" s="29"/>
      <c r="J30" s="29"/>
    </row>
    <row r="31" spans="1:10" ht="19.5">
      <c r="A31" s="32" t="s">
        <v>67</v>
      </c>
      <c r="E31" s="29"/>
      <c r="F31" s="29"/>
      <c r="G31" s="29"/>
      <c r="H31" s="29"/>
      <c r="I31" s="29"/>
      <c r="J31" s="29"/>
    </row>
    <row r="32" spans="2:10" ht="62.25" customHeight="1">
      <c r="B32" s="89"/>
      <c r="C32" s="90"/>
      <c r="D32" s="90"/>
      <c r="E32" s="91"/>
      <c r="F32" s="29"/>
      <c r="G32" s="29"/>
      <c r="H32" s="29"/>
      <c r="I32" s="29"/>
      <c r="J32" s="29"/>
    </row>
    <row r="33" spans="2:10" ht="17.25">
      <c r="B33" s="2"/>
      <c r="C33" s="2"/>
      <c r="D33" s="2"/>
      <c r="E33" s="29"/>
      <c r="F33" s="29"/>
      <c r="G33" s="29"/>
      <c r="H33" s="29"/>
      <c r="I33" s="29"/>
      <c r="J33" s="29"/>
    </row>
    <row r="34" ht="17.25">
      <c r="A34" s="20" t="s">
        <v>21</v>
      </c>
    </row>
    <row r="36" spans="2:19" ht="54.75" customHeight="1">
      <c r="B36" s="92" t="s">
        <v>68</v>
      </c>
      <c r="C36" s="66" t="s">
        <v>69</v>
      </c>
      <c r="D36" s="66" t="s">
        <v>70</v>
      </c>
      <c r="E36" s="87" t="s">
        <v>71</v>
      </c>
      <c r="F36" s="87"/>
      <c r="G36" s="87"/>
      <c r="H36" s="87" t="s">
        <v>72</v>
      </c>
      <c r="I36" s="87"/>
      <c r="J36" s="87"/>
      <c r="K36" s="87" t="s">
        <v>73</v>
      </c>
      <c r="L36" s="87"/>
      <c r="M36" s="87"/>
      <c r="N36" s="87" t="s">
        <v>74</v>
      </c>
      <c r="O36" s="87"/>
      <c r="P36" s="87"/>
      <c r="Q36" s="88" t="s">
        <v>75</v>
      </c>
      <c r="R36" s="88"/>
      <c r="S36" s="88"/>
    </row>
    <row r="37" spans="2:19" ht="34.5">
      <c r="B37" s="92"/>
      <c r="C37" s="66" t="s">
        <v>7</v>
      </c>
      <c r="D37" s="66" t="s">
        <v>0</v>
      </c>
      <c r="E37" s="64" t="s">
        <v>1</v>
      </c>
      <c r="F37" s="64" t="s">
        <v>3</v>
      </c>
      <c r="G37" s="64" t="s">
        <v>42</v>
      </c>
      <c r="H37" s="64" t="s">
        <v>1</v>
      </c>
      <c r="I37" s="64" t="s">
        <v>3</v>
      </c>
      <c r="J37" s="64" t="s">
        <v>42</v>
      </c>
      <c r="K37" s="64" t="s">
        <v>9</v>
      </c>
      <c r="L37" s="64" t="s">
        <v>8</v>
      </c>
      <c r="M37" s="64" t="s">
        <v>43</v>
      </c>
      <c r="N37" s="64" t="s">
        <v>9</v>
      </c>
      <c r="O37" s="64" t="s">
        <v>8</v>
      </c>
      <c r="P37" s="64" t="s">
        <v>43</v>
      </c>
      <c r="Q37" s="65" t="s">
        <v>1</v>
      </c>
      <c r="R37" s="65" t="s">
        <v>3</v>
      </c>
      <c r="S37" s="65" t="s">
        <v>42</v>
      </c>
    </row>
    <row r="38" spans="2:19" ht="17.25">
      <c r="B38" s="34" t="s">
        <v>172</v>
      </c>
      <c r="C38" s="34">
        <v>4435.85</v>
      </c>
      <c r="D38" s="34">
        <v>22038.1</v>
      </c>
      <c r="E38" s="36"/>
      <c r="F38" s="36"/>
      <c r="G38" s="36"/>
      <c r="H38" s="36">
        <v>14995.3</v>
      </c>
      <c r="I38" s="36">
        <v>14987.6</v>
      </c>
      <c r="J38" s="36">
        <v>15178.3</v>
      </c>
      <c r="K38" s="51">
        <f>C38+E38+H38</f>
        <v>19431.15</v>
      </c>
      <c r="L38" s="64">
        <f>C38+F38+I38</f>
        <v>19423.45</v>
      </c>
      <c r="M38" s="64">
        <f>C38+G38+J38</f>
        <v>19614.15</v>
      </c>
      <c r="N38" s="36"/>
      <c r="O38" s="36"/>
      <c r="P38" s="36"/>
      <c r="Q38" s="71">
        <f>K38+N38</f>
        <v>19431.15</v>
      </c>
      <c r="R38" s="65">
        <f>L38+O38</f>
        <v>19423.45</v>
      </c>
      <c r="S38" s="65">
        <f>M38+P38</f>
        <v>19614.15</v>
      </c>
    </row>
    <row r="39" spans="2:19" ht="17.25">
      <c r="B39" s="34"/>
      <c r="C39" s="34"/>
      <c r="D39" s="34"/>
      <c r="E39" s="36"/>
      <c r="F39" s="36"/>
      <c r="G39" s="36"/>
      <c r="H39" s="36"/>
      <c r="I39" s="36"/>
      <c r="J39" s="36"/>
      <c r="K39" s="64">
        <f>C39+E39+H39</f>
        <v>0</v>
      </c>
      <c r="L39" s="64">
        <f>C39+F39+I39</f>
        <v>0</v>
      </c>
      <c r="M39" s="64">
        <f>C39+G39+J39</f>
        <v>0</v>
      </c>
      <c r="N39" s="36"/>
      <c r="O39" s="36"/>
      <c r="P39" s="36"/>
      <c r="Q39" s="65">
        <f aca="true" t="shared" si="0" ref="Q39:S41">K39+N39</f>
        <v>0</v>
      </c>
      <c r="R39" s="65">
        <f t="shared" si="0"/>
        <v>0</v>
      </c>
      <c r="S39" s="65">
        <f t="shared" si="0"/>
        <v>0</v>
      </c>
    </row>
    <row r="40" spans="2:19" ht="17.25">
      <c r="B40" s="34"/>
      <c r="C40" s="34"/>
      <c r="D40" s="34"/>
      <c r="E40" s="36"/>
      <c r="F40" s="36"/>
      <c r="G40" s="36"/>
      <c r="H40" s="36"/>
      <c r="I40" s="36"/>
      <c r="J40" s="36"/>
      <c r="K40" s="64">
        <f>C40+E40+H40</f>
        <v>0</v>
      </c>
      <c r="L40" s="64">
        <f>C40+F40+I40</f>
        <v>0</v>
      </c>
      <c r="M40" s="64">
        <f>C40+G40+J40</f>
        <v>0</v>
      </c>
      <c r="N40" s="36"/>
      <c r="O40" s="36"/>
      <c r="P40" s="36"/>
      <c r="Q40" s="65">
        <f t="shared" si="0"/>
        <v>0</v>
      </c>
      <c r="R40" s="65">
        <f t="shared" si="0"/>
        <v>0</v>
      </c>
      <c r="S40" s="65">
        <f t="shared" si="0"/>
        <v>0</v>
      </c>
    </row>
    <row r="41" spans="2:19" ht="17.25">
      <c r="B41" s="34"/>
      <c r="C41" s="34"/>
      <c r="D41" s="34"/>
      <c r="E41" s="36"/>
      <c r="F41" s="36"/>
      <c r="G41" s="36"/>
      <c r="H41" s="36"/>
      <c r="I41" s="36"/>
      <c r="J41" s="36"/>
      <c r="K41" s="64">
        <f>C41+E41+H41</f>
        <v>0</v>
      </c>
      <c r="L41" s="64">
        <f>C41+F41+I41</f>
        <v>0</v>
      </c>
      <c r="M41" s="64">
        <f>C41+G41+J41</f>
        <v>0</v>
      </c>
      <c r="N41" s="36"/>
      <c r="O41" s="36"/>
      <c r="P41" s="36"/>
      <c r="Q41" s="65">
        <f t="shared" si="0"/>
        <v>0</v>
      </c>
      <c r="R41" s="65">
        <f t="shared" si="0"/>
        <v>0</v>
      </c>
      <c r="S41" s="65">
        <f t="shared" si="0"/>
        <v>0</v>
      </c>
    </row>
    <row r="42" spans="2:19" ht="71.25">
      <c r="B42" s="37" t="s">
        <v>76</v>
      </c>
      <c r="C42" s="34">
        <f>SUM(C38:C41)</f>
        <v>4435.85</v>
      </c>
      <c r="D42" s="34">
        <f>SUM(D38:D41)</f>
        <v>22038.1</v>
      </c>
      <c r="E42" s="64">
        <f aca="true" t="shared" si="1" ref="E42:J42">SUM(E38:E41)</f>
        <v>0</v>
      </c>
      <c r="F42" s="64">
        <f t="shared" si="1"/>
        <v>0</v>
      </c>
      <c r="G42" s="64">
        <f t="shared" si="1"/>
        <v>0</v>
      </c>
      <c r="H42" s="64">
        <f t="shared" si="1"/>
        <v>14995.3</v>
      </c>
      <c r="I42" s="64">
        <f t="shared" si="1"/>
        <v>14987.6</v>
      </c>
      <c r="J42" s="64">
        <f t="shared" si="1"/>
        <v>15178.3</v>
      </c>
      <c r="K42" s="64">
        <f>C42+E42+H42</f>
        <v>19431.15</v>
      </c>
      <c r="L42" s="64">
        <f>C42+F42+I42</f>
        <v>19423.45</v>
      </c>
      <c r="M42" s="64">
        <f>C42+G42+J42</f>
        <v>19614.15</v>
      </c>
      <c r="N42" s="66" t="s">
        <v>2</v>
      </c>
      <c r="O42" s="66" t="s">
        <v>2</v>
      </c>
      <c r="P42" s="66" t="s">
        <v>2</v>
      </c>
      <c r="Q42" s="65" t="s">
        <v>2</v>
      </c>
      <c r="R42" s="65" t="s">
        <v>2</v>
      </c>
      <c r="S42" s="65" t="s">
        <v>2</v>
      </c>
    </row>
    <row r="43" spans="2:19" ht="71.25">
      <c r="B43" s="37" t="s">
        <v>77</v>
      </c>
      <c r="C43" s="34"/>
      <c r="D43" s="34"/>
      <c r="E43" s="64" t="s">
        <v>28</v>
      </c>
      <c r="F43" s="64" t="s">
        <v>28</v>
      </c>
      <c r="G43" s="64" t="s">
        <v>28</v>
      </c>
      <c r="H43" s="64" t="s">
        <v>28</v>
      </c>
      <c r="I43" s="64" t="s">
        <v>28</v>
      </c>
      <c r="J43" s="64" t="s">
        <v>28</v>
      </c>
      <c r="K43" s="64">
        <f>C43</f>
        <v>0</v>
      </c>
      <c r="L43" s="64">
        <f>C43</f>
        <v>0</v>
      </c>
      <c r="M43" s="64">
        <f>C43</f>
        <v>0</v>
      </c>
      <c r="N43" s="66" t="s">
        <v>2</v>
      </c>
      <c r="O43" s="66" t="s">
        <v>2</v>
      </c>
      <c r="P43" s="66" t="s">
        <v>2</v>
      </c>
      <c r="Q43" s="65" t="s">
        <v>2</v>
      </c>
      <c r="R43" s="65" t="s">
        <v>2</v>
      </c>
      <c r="S43" s="65" t="s">
        <v>2</v>
      </c>
    </row>
    <row r="44" spans="2:19" ht="36.75">
      <c r="B44" s="37" t="s">
        <v>78</v>
      </c>
      <c r="C44" s="64">
        <f>SUM(C38:C41)</f>
        <v>4435.85</v>
      </c>
      <c r="D44" s="64">
        <f>SUM(D38:D41)</f>
        <v>22038.1</v>
      </c>
      <c r="E44" s="64">
        <f aca="true" t="shared" si="2" ref="E44:J44">E42</f>
        <v>0</v>
      </c>
      <c r="F44" s="64">
        <f t="shared" si="2"/>
        <v>0</v>
      </c>
      <c r="G44" s="64">
        <f t="shared" si="2"/>
        <v>0</v>
      </c>
      <c r="H44" s="64">
        <f t="shared" si="2"/>
        <v>14995.3</v>
      </c>
      <c r="I44" s="64">
        <f t="shared" si="2"/>
        <v>14987.6</v>
      </c>
      <c r="J44" s="64">
        <f t="shared" si="2"/>
        <v>15178.3</v>
      </c>
      <c r="K44" s="66">
        <f>K42+K43</f>
        <v>19431.15</v>
      </c>
      <c r="L44" s="66">
        <f>L42+L43</f>
        <v>19423.45</v>
      </c>
      <c r="M44" s="66">
        <f>M42+M43</f>
        <v>19614.15</v>
      </c>
      <c r="N44" s="66">
        <f>SUM(N38:N41)</f>
        <v>0</v>
      </c>
      <c r="O44" s="66">
        <f>SUM(O38:O41)</f>
        <v>0</v>
      </c>
      <c r="P44" s="66">
        <f>SUM(P38:P41)</f>
        <v>0</v>
      </c>
      <c r="Q44" s="65">
        <f>K44+N44</f>
        <v>19431.15</v>
      </c>
      <c r="R44" s="65">
        <f>L44+O44</f>
        <v>19423.45</v>
      </c>
      <c r="S44" s="65">
        <f>M44+P44</f>
        <v>19614.15</v>
      </c>
    </row>
  </sheetData>
  <sheetProtection/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2024-03-04T06:39:13Z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