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370" tabRatio="595" activeTab="6"/>
  </bookViews>
  <sheets>
    <sheet name="dzev9" sheetId="1" r:id="rId1"/>
    <sheet name="hamajnq ekamut" sheetId="2" r:id="rId2"/>
    <sheet name="gorc. caxs" sheetId="3" r:id="rId3"/>
    <sheet name="tnt. caxs" sheetId="4" r:id="rId4"/>
    <sheet name="mnac." sheetId="5" r:id="rId5"/>
    <sheet name="deficit" sheetId="6" r:id="rId6"/>
    <sheet name="aparat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<sst xmlns="http://schemas.openxmlformats.org/spreadsheetml/2006/main" count="2850" uniqueCount="1043">
  <si>
    <t>áñÇó` Í³Ëë»ñÇ ýÇÝ³Ýë³íáñÙ³ÝÁ ãáõÕÕí³Í Ñ³Ù³ÛÝùÇ µÛáõç»Ç ÙÇçáóÝ»ñÇ ï³ñ»ëÏ½µÇ ³½³ï ÙÝ³óáñ¹Ç ·áõÙ³ñÁ</t>
  </si>
  <si>
    <t xml:space="preserve">  - ÷áË³ïíáõÃÛáõÝÝ»ñÇ ëï³óáõÙ</t>
  </si>
  <si>
    <t>481100</t>
  </si>
  <si>
    <t>481900</t>
  </si>
  <si>
    <t>482100</t>
  </si>
  <si>
    <t>482300</t>
  </si>
  <si>
    <t>482400</t>
  </si>
  <si>
    <t>426400</t>
  </si>
  <si>
    <t>426500</t>
  </si>
  <si>
    <t>426600</t>
  </si>
  <si>
    <t>426700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</si>
  <si>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</si>
  <si>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</si>
  <si>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</si>
  <si>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</si>
  <si>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</si>
  <si>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</si>
  <si>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</si>
  <si>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</si>
  <si>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</si>
  <si>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</si>
  <si>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</si>
  <si>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 xml:space="preserve"> -îÝ³ÛÇÝ ïÝï»ëáõÃÛáõÝÝ»ñÇÝ Í³é³ÛáõÃÛáõÝÝ»ñ Ù³ïáõóáÕ` ß³ÑáõÛÃ ãÑ»ï³åÝ¹áÕ Ï³½Ù³Ï»ñåáõÃÛáõÝÝ»ñÇÝ ÝíÇñ³ïíáõÃÛáõÝÝ»ñ</t>
  </si>
  <si>
    <t xml:space="preserve"> -ÜíÇñ³ïíáõÃÛáõÝÝ»ñ ³ÛÉ ß³ÑáõÛÃ ãÑ»ï³åÝ¹áÕ Ï³½Ù³Ï»ñåáõÃÛáõÝÝ»ñÇÝ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</si>
  <si>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</si>
  <si>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</si>
  <si>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</si>
  <si>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</si>
  <si>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 xml:space="preserve"> -²ÛÉ Í³Ëë»ñ</t>
  </si>
  <si>
    <t xml:space="preserve"> -ä³Ñáõëï³ÛÇÝ ÙÇçáóÝ»ñ</t>
  </si>
  <si>
    <t xml:space="preserve"> -Þ»Ýù»ñÇ ¨ ßÇÝáõÃÛáõÝÝ»ñÇ Ó»éù µ»ñáõÙ</t>
  </si>
  <si>
    <t xml:space="preserve"> -Þ»Ýù»ñÇ ¨ ßÇÝáõÃÛáõÝÝ»ñÇ Ï³åÇï³É í»ñ³Ýáñá·áõÙ</t>
  </si>
  <si>
    <t xml:space="preserve"> -îñ³Ýëåáñï³ÛÇÝ ë³ñù³íáñáõÙÝ»ñ</t>
  </si>
  <si>
    <t xml:space="preserve"> -²ÛÉ Ù»ù»Ý³Ý»ñ ¨ ë³ñù³íáñáõÙÝ»ñ</t>
  </si>
  <si>
    <t xml:space="preserve"> -²×»óíáÕ ³ÏïÇíÝ»ñ</t>
  </si>
  <si>
    <t>5211</t>
  </si>
  <si>
    <t>5221</t>
  </si>
  <si>
    <t>5231</t>
  </si>
  <si>
    <t>5241</t>
  </si>
  <si>
    <t>5311</t>
  </si>
  <si>
    <t>5411</t>
  </si>
  <si>
    <t>5421</t>
  </si>
  <si>
    <t>5431</t>
  </si>
  <si>
    <t>5441</t>
  </si>
  <si>
    <t>6000</t>
  </si>
  <si>
    <t>6100</t>
  </si>
  <si>
    <t>6110</t>
  </si>
  <si>
    <t>8111</t>
  </si>
  <si>
    <t>6120</t>
  </si>
  <si>
    <t>8121</t>
  </si>
  <si>
    <t>6130</t>
  </si>
  <si>
    <t>8131</t>
  </si>
  <si>
    <t>6200</t>
  </si>
  <si>
    <t>6210</t>
  </si>
  <si>
    <t>8211</t>
  </si>
  <si>
    <t>6220</t>
  </si>
  <si>
    <t>6221</t>
  </si>
  <si>
    <t>8221</t>
  </si>
  <si>
    <t>6222</t>
  </si>
  <si>
    <t>8222</t>
  </si>
  <si>
    <t>6223</t>
  </si>
  <si>
    <t>8223</t>
  </si>
  <si>
    <t>6300</t>
  </si>
  <si>
    <t>´²ðÒð²ðÄºø ²ÎîÆìÜºðÆ Æð²òàôØÆò Øàôîøºð (ïáÕ 6310)</t>
  </si>
  <si>
    <t>6310</t>
  </si>
  <si>
    <t>8311</t>
  </si>
  <si>
    <t>6400</t>
  </si>
  <si>
    <t>6410</t>
  </si>
  <si>
    <t>8411</t>
  </si>
  <si>
    <t>6420</t>
  </si>
  <si>
    <t>8412</t>
  </si>
  <si>
    <t>6430</t>
  </si>
  <si>
    <t xml:space="preserve"> ²ÚÈ ´Ü²Î²Ü Ì²¶àôØ àôÜºòàÔ ÐÆØÜ²Î²Ü ØÆæàòÜºðÆ ÆðòàôØÆò Øàôîøºð</t>
  </si>
  <si>
    <t>8413</t>
  </si>
  <si>
    <t>6440</t>
  </si>
  <si>
    <t>8414</t>
  </si>
  <si>
    <t>ÀÜ¸²ØºÜÀ Ì²Êêºð (ïáÕ4050+ïáÕ5000+ïáÕ 6000)</t>
  </si>
  <si>
    <t xml:space="preserve">ä²ÚØ²Ü²¶ð²ÚÆÜ ²ÚÈ Ì²è²ÚàôÂÚàôÜÜºðÆ Òºèø ´ºðàôØ </t>
  </si>
  <si>
    <t>4. Համայնքին սպասարկող Գանձապետական ստորաբաժանման անվանումըª ÐÐ ýÇÝ. Ý³Ë. ·áñÍ³é. í³ñã.</t>
  </si>
  <si>
    <t>411300</t>
  </si>
  <si>
    <t>411400</t>
  </si>
  <si>
    <t>411500</t>
  </si>
  <si>
    <t>1.5 ¸ð²Ø²ÞÜàðÐÜºð (ïáÕ4510+ïáÕ4520+ïáÕ4530+ïáÕ4540)</t>
  </si>
  <si>
    <t xml:space="preserve"> -ÀÝÃ³óÇÏ ¹ñ³Ù³ßÝáñÑÝ»ñ ûï³ñ»ñÏñÛ³ Ï³é³í³ñáõÃÛáõÝÝ»ñÇÝ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</si>
  <si>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</si>
  <si>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</si>
  <si>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</si>
  <si>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</si>
  <si>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</si>
  <si>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</si>
  <si>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</si>
  <si>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</si>
  <si>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</si>
  <si>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</si>
  <si>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</si>
  <si>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</si>
  <si>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</si>
  <si>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</si>
  <si>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</si>
  <si>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</si>
  <si>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</si>
  <si>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</si>
  <si>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</si>
  <si>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</si>
  <si>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>ՀԱՄԱՅՆՔԻ ԲՅՈՒՋԵԻ ԿԱՏԱՐՄԱՆ ՎԵՐԱԲԵՐՅԱԼ</t>
  </si>
  <si>
    <t>ՀԱՄԱՅՆՔԻ ՂԵԿԱՎԱՐ</t>
  </si>
  <si>
    <t>´Ûáõç»ï³ÛÇÝ Í³Ëë»ñÇ ·áñÍ³é³Ï³Ý ¹³ë³Ï³ñ·Ù³Ý µ³ÅÇÝÝ»ñÇ, ËÙµ»ñÇ ¨ ¹³ë»ñÇ ³Ýí³ÝáõÙÝ»ñÁ</t>
  </si>
  <si>
    <t/>
  </si>
  <si>
    <t>11. Պետական  կառավարման վերադաս մարմնի կամ տեղական ինքնակառավարման</t>
  </si>
  <si>
    <t>մարմնի կոդը ըստ բյուջետային ծախսերի գերատեսչական դասակարգման</t>
  </si>
  <si>
    <t>7. Ծախսերի ֆինանսավորման  աղբյուրի  կոդը`</t>
  </si>
  <si>
    <t>(ՀՀ պետական  բյուջե՝ 1, համայնքի  բյուջե՝ 2)</t>
  </si>
  <si>
    <t>Տողի</t>
  </si>
  <si>
    <t xml:space="preserve"> -Þ»Ýù»ñÇ ¨ ßÇÝáõÃÛáõÝÝ»ñÇ ßÇÝ³ñ³ñáõÃÛáõÝ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</si>
  <si>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</si>
  <si>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1133</t>
  </si>
  <si>
    <t>աա) Հիմնական շինությունների համար</t>
  </si>
  <si>
    <t>1134</t>
  </si>
  <si>
    <t>աբ) Ոչ հիմնական շինությունների համար</t>
  </si>
  <si>
    <t>1135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</si>
  <si>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</si>
  <si>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1136</t>
  </si>
  <si>
    <t>Փաստացի ծախս</t>
  </si>
  <si>
    <t>Վճարման ենթակա,</t>
  </si>
  <si>
    <t>սակայն</t>
  </si>
  <si>
    <t>չիրականացված</t>
  </si>
  <si>
    <t>վճարումներ</t>
  </si>
  <si>
    <t>(պարտքեր)</t>
  </si>
  <si>
    <t>Դրամարկղի մնացորդ</t>
  </si>
  <si>
    <t>անվանումները</t>
  </si>
  <si>
    <t>ՀՀ օրենք  (համայնքի ավագանու որոշում)</t>
  </si>
  <si>
    <t>ՀՀ կառավ. կողմից (համայնքի ղեկավարի որոշում)</t>
  </si>
  <si>
    <t>Վերադասի կողմից </t>
  </si>
  <si>
    <t>Ընդամենը</t>
  </si>
  <si>
    <t>Որոնցից՝</t>
  </si>
  <si>
    <t>30 օրից անց պարտքեր</t>
  </si>
  <si>
    <t>Գ</t>
  </si>
  <si>
    <t>Զ</t>
  </si>
  <si>
    <t>Է</t>
  </si>
  <si>
    <t>Ը=Դ+Ե+Զ+Է</t>
  </si>
  <si>
    <t>Թ</t>
  </si>
  <si>
    <t>Ժ</t>
  </si>
  <si>
    <t>ԺԱ</t>
  </si>
  <si>
    <t>ԺԲ</t>
  </si>
  <si>
    <t>ԺԳ</t>
  </si>
  <si>
    <t>ԺԴ</t>
  </si>
  <si>
    <t>x</t>
  </si>
  <si>
    <t>____________________________</t>
  </si>
  <si>
    <t> Կ.Տ.</t>
  </si>
  <si>
    <t>426900</t>
  </si>
  <si>
    <t>441100</t>
  </si>
  <si>
    <t>441200</t>
  </si>
  <si>
    <t>442100</t>
  </si>
  <si>
    <t>442200</t>
  </si>
  <si>
    <t>443100</t>
  </si>
  <si>
    <t>443200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</si>
  <si>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</si>
  <si>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</si>
  <si>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</si>
  <si>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</si>
  <si>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</si>
  <si>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</si>
  <si>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</si>
  <si>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</si>
  <si>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</si>
  <si>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</si>
  <si>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</si>
  <si>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</si>
  <si>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</si>
  <si>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</si>
  <si>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</si>
  <si>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</si>
  <si>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</si>
  <si>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</si>
  <si>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</si>
  <si>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</si>
  <si>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</si>
  <si>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</si>
  <si>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</si>
  <si>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</si>
  <si>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</si>
  <si>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</si>
  <si>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</si>
  <si>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</si>
  <si>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</si>
  <si>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</si>
  <si>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</si>
  <si>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</si>
  <si>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</si>
  <si>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</si>
  <si>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 xml:space="preserve"> 1.1. ²ñÅ»ÃÕÃ»ñ (µ³ó³éáõÃÛ³Ùµ µ³ÅÝ»ïáÙë»ñÇ ¨ Ï³åÇï³ÉáõÙ ³ÛÉ Ù³ëÝ³ÏóáõÃÛ³Ý)  (ïáÕ 8112+ïáÕ 8113)</t>
  </si>
  <si>
    <t>1.2.1. ì³ñÏ»ñ (ïáÕ 8122+ïáÕ 8130)</t>
  </si>
  <si>
    <t xml:space="preserve">  - í³ñÏ»ñÇ ëï³óáõÙ (ïáÕ 8123+ïáÕ 8124)</t>
  </si>
  <si>
    <t xml:space="preserve">  - ëï³óí³Í í³ñÏ»ñÇ ÑÇÙÝ³Ï³Ý  ·áõÙ³ñÇ Ù³ñáõÙ (ïáÕ 8131+ïáÕ 8132)</t>
  </si>
  <si>
    <t>1.2.2. öáË³ïíáõÃÛáõÝÝ»ñ (ïáÕ 8141+ïáÕ 8150)</t>
  </si>
  <si>
    <t xml:space="preserve">  - µÛáõç»ï³ÛÇÝ ÷áË³ïíáõÃÛáõÝÝ»ñÇ ëï³óáõÙ  (ïáÕ 8142+ïáÕ 8143)</t>
  </si>
  <si>
    <t xml:space="preserve">  - ëï³óí³Í ÷áË³ïíáõÃÛáõÝÝ»ñÇ ·áõÙ³ñÇ Ù³ñáõÙ (ïáÕ 8151+ïáÕ 8152)</t>
  </si>
  <si>
    <t>2.1. ´³ÅÝ»ïáÙë»ñ ¨ Ï³åÇï³ÉáõÙ ³ÛÉ Ù³ëÝ³ÏóáõÃÛáõÝ (ïáÕ 8162+ïáÕ 8163 + ïáÕ 8164)</t>
  </si>
  <si>
    <t>2.2. öáË³ïíáõÃÛáõÝÝ»ñ (ïáÕ 8171+ïáÕ 8172 )</t>
  </si>
  <si>
    <t>2.3. Ð³Ù³ÛÝùÇ µÛáõç»Ç ÙÇçáóÝ»ñÇ ï³ñ»ëÏ½µÇ ³½³ï  ÙÝ³óáñ¹Á`  (ïáÕ 8191+ïáÕ 8194-ïáÕ 8193)</t>
  </si>
  <si>
    <t xml:space="preserve"> 1.1. ²ñÅ»ÃÕÃ»ñ (µ³ó³éáõÃÛ³Ùµ µ³ÅÝ»ïáÙë»ñÇ ¨ Ï³åÇï³ÉáõÙ ³ÛÉ Ù³ëÝ³ÏóáõÃÛ³Ý)  (ïáÕ 8212+ïáÕ 8213)</t>
  </si>
  <si>
    <t>1.2.1. ì³ñÏ»ñ (ïáÕ 8222+ïáÕ 8230)</t>
  </si>
  <si>
    <t>1.2.2. öáË³ïíáõÃÛáõÝÝ»ñ (ïáÕ 8241+ïáÕ 8250)</t>
  </si>
  <si>
    <t xml:space="preserve"> -êáõµëÇ¹Ç³Ý»ñ áã å»ï³Ï³Ý (áã h³Ù³ÛÝù³ÛÇÝ) áã ýÇÝ³Ýë³Ï³Ý Ï³½Ù³Ï»ñåáõÃÛáõÝÝ»ñÇÝ </t>
  </si>
  <si>
    <t>Ð²Ø²ÚÜøÆ ´ÚàôæºÆ  Ð²ìºÈàôð¸Æ Î²Ø ä²Î²êàôð¸Æ (¸ºüÆòÆîÆ)   Î²î²ðØ²Ü ìºð²´ºðÚ²È</t>
  </si>
  <si>
    <t xml:space="preserve">Ð²Ø²ÚÜøÆ ´ÚàôæºÆ Ð²ìºÈàôð¸Æ ú¶î²¶àðÌØ²Ü àôÔÔàôÂÚàôÜÜºðÆ Î²Ø ä²Î²êàôð¸Æ (¸ºüÆòÆîÆ) üÆÜ²Üê²ìàðØ²Ü ²Ô´ÚàôðÜºðÆ </t>
  </si>
  <si>
    <t>443300</t>
  </si>
  <si>
    <t>451100</t>
  </si>
  <si>
    <t>451200</t>
  </si>
  <si>
    <t>452100</t>
  </si>
  <si>
    <t>452200</t>
  </si>
  <si>
    <t>465700</t>
  </si>
  <si>
    <t>472100</t>
  </si>
  <si>
    <t>472200</t>
  </si>
  <si>
    <t>472300</t>
  </si>
  <si>
    <t>472400</t>
  </si>
  <si>
    <t>472500</t>
  </si>
  <si>
    <t>472600</t>
  </si>
  <si>
    <t>472700</t>
  </si>
  <si>
    <t>472800</t>
  </si>
  <si>
    <t>472900</t>
  </si>
  <si>
    <t>X</t>
  </si>
  <si>
    <t>474100</t>
  </si>
  <si>
    <t>1,1 ²ßË³ï³ÝùÇ í³ñÓ³ïñáõÃÛáõÝ</t>
  </si>
  <si>
    <t xml:space="preserve"> -²ßË³ïáÕÝ»ñÇ ³ßË³ï³í³ñÓ»ñ ¨ Ñ³í»É³í×³ñÝ»ñ</t>
  </si>
  <si>
    <t xml:space="preserve">  411100</t>
  </si>
  <si>
    <t xml:space="preserve"> - ä³ñ·¨³ïñáõÙÝ»ñ, ¹ñ³Ù³Ï³Ý Ëñ³ËáõëáõÙÝ»ñ ¨ Ñ³ïáõÏ í×³ñÝ»ñ</t>
  </si>
  <si>
    <t xml:space="preserve">  411200</t>
  </si>
  <si>
    <t xml:space="preserve"> -ø³Õ³ù³óÇ³Ï³Ý, ¹³ï³Ï³Ý ¨ å»ï³Ï³Ý Í³é³ÛáÕÝ»ñÇ å³ñ·¨³ïñáõÙ </t>
  </si>
  <si>
    <t xml:space="preserve"> -ÐÐ ýÇÝ³ÝëÝ»ñÇ ¨ ¿ÏáÝáÙÇÏ³ÛÇ Ý³Ë³ñ³ñáõÃÛ³Ý, Ñ³ñÏ³ÛÇÝ ¨ Ù³ùë³ÛÇÝ Ù³ñÙÇÝÝ»ñÇ ³ßË³ïáÕÝ»ñÇ å³ñ·¨³ïñáõÙ</t>
  </si>
  <si>
    <t xml:space="preserve"> -²ÛÉ í³ñÓ³ïñáõÃÛáõÝÝ»ñ </t>
  </si>
  <si>
    <t xml:space="preserve"> -´Ý»Õ»Ý ³ßË³ï³í³ñÓ»ñ ¨ Ñ³í»É³í×³ñÝ»ñ</t>
  </si>
  <si>
    <t xml:space="preserve"> - êáóÇ³É³Ï³Ý ³å³ÑáíáõÃÛ³Ý í×³ñÝ»ñ </t>
  </si>
  <si>
    <t>2 Ì³é³ÛáõÃÛáõÝÝ»ñÇ ¨ ³åñ³ÝùÝ»ñÇ Ó»éù µ»ñáõÙ</t>
  </si>
  <si>
    <t>2.1 Þ³ñáõÝ³Ï³Ï³Ý Í³Ëë»ñ</t>
  </si>
  <si>
    <t xml:space="preserve"> -·áñÍ³éÝ³Ï³Ý ¨ µ³ÝÏ³ÛÇÝ Í³é³ÛáõÃÛáõÝÝ»ñÇ Í³Ëë»ñ</t>
  </si>
  <si>
    <t xml:space="preserve"> -ÎáÙáõÝ³É Í³é³ÛáõÃÛáõÝÝ»ñ</t>
  </si>
  <si>
    <t>È»éÝ³í³Ý</t>
  </si>
  <si>
    <t>ì. ì³ñ¹³ÝÛ³Ý</t>
  </si>
  <si>
    <t>1. Հիմնարկի անվանումը`  È»éÝ³í³ÝÇ  ·ÛáõÕ³å»ï³ñ³Ý</t>
  </si>
  <si>
    <t xml:space="preserve">ՀԱՄԱՅՆՔԻ ԲՅՈՒՋԵԻ ԵԿԱՄՈՒՏՆԵՐԻ ԿԱՏԱՐՄԱՆ ՎԵՐԱԲԵՐՅԱԼ </t>
  </si>
  <si>
    <t xml:space="preserve">îáÕÇ </t>
  </si>
  <si>
    <t>Ðá¹í³ÍÇ      NN</t>
  </si>
  <si>
    <t xml:space="preserve">     ³Û¹ ÃíáõÙ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</si>
  <si>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</si>
  <si>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</si>
  <si>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</si>
  <si>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</si>
  <si>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</si>
  <si>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</si>
  <si>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</si>
  <si>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</si>
  <si>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</si>
  <si>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</si>
  <si>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</si>
  <si>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</si>
  <si>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</si>
  <si>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</si>
  <si>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</si>
  <si>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</si>
  <si>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</si>
  <si>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</si>
  <si>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</si>
  <si>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</si>
  <si>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</si>
  <si>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</si>
  <si>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</si>
  <si>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</si>
  <si>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 xml:space="preserve">ÐÐ Ï³é³í³ñáõÃÛ³Ý ¨ Ñ³Ù³ÛÝùÝ»ñÇ å³Ñáõëï³ÛÇÝ ýáÝ¹ </t>
  </si>
  <si>
    <t>ÐÐ Ñ³Ù³ÛÝùÝ»ñÇ å³Ñáõëï³ÛÇÝ ýáÝ¹</t>
  </si>
  <si>
    <t xml:space="preserve">³Û¹ ÃíáõÙ` </t>
  </si>
  <si>
    <t xml:space="preserve"> -êáóÇ³É³Ï³Ý ³å³ÑáíáõÃÛ³Ý í×³ñÝ»ñ</t>
  </si>
  <si>
    <t>²ÛÉ Ï³åÇï³É ¹ñ³Ù³ßÝáñÑÝ»ñ Ñ³Ù³ÛÝùÝ»ñÇÝ</t>
  </si>
  <si>
    <t>Î³åÇï³É ¹ñ³Ù³ßÝáñÑÝ»ñ å»ï³Ï³Ý ¨ Ñ³Ù³ÛÝùÝ»ñÇ áã ³é¨ïñ³ÛÇÝ Ï³½Ù³Ï»ñåáõÃÛáõÝÝ»ñÇÝ</t>
  </si>
  <si>
    <t>Î³åÇï³É ¹ñ³Ù³ßÝáñÑÝ»ñ å»ï³Ï³Ý ¨ Ñ³Ù³ÛÝù³ÛÇÝ  ³é¨ïñ³ÛÇÝ Ï³½Ù³Ï»ñåáõÃÛáõÝÝ»ñÇÝ</t>
  </si>
  <si>
    <t xml:space="preserve">²ÛÉ Ï³åÇï³É ¹ñ³Ù³ßÝáñÑÝ»ñ </t>
  </si>
  <si>
    <t>6. êàòÆ²È²Î²Ü Üä²êîÜºð ºì ÎºÜê²ÂàÞ²ÎÜºð</t>
  </si>
  <si>
    <t>1. öàÊ²èàô ØÆæàòÜºð                                                                              (ïáÕ 8211+ïáÕ 8220)</t>
  </si>
  <si>
    <t>Î³åÇï³É ¹ñ³Ù³ßÝáñÑÝ»ñ ûï³ñ»ñÏñÛ³ Ï³é³í³ñáõÃÛáõÝÝ»ñÇÝ</t>
  </si>
  <si>
    <t>¸ñ³Ù³ßÝáñÑÝ»ñ ÙÇç³½·³ÛÇÝ Ï³½Ù³Ï»ñåáõÃÛáõÝÝ»ñÇÝ</t>
  </si>
  <si>
    <t>ÀÝÃ³óÇÏ ¹ñ³Ù³ßÝáñÑÝ»ñ ÙÇç³½·³ÛÇÝ Ï³½Ù³Ï»ñåáõÃÛáõÝÝ»ñÇÝ</t>
  </si>
  <si>
    <t>Î³åÇï³É ¹ñ³Ù³ßÝáñÑ»ñ ÙÇç³½·³ÛÇÝ Ï³½Ù³Ï»ñåáõÃÛáõÝÝ»ñÇÝ</t>
  </si>
  <si>
    <t xml:space="preserve">ÀÝÃ³óÇÏ ¹ñ³Ù³ßÝáñÑÝ»ñ å»ï³Ï³Ý Ñ³ïí³ÍÇ ³ÛÉ Ù³Ï³ñ¹³ÏÝ»ñÇÝ </t>
  </si>
  <si>
    <t>ÀÝÃ³óÇÏ ¹ñ³Ù³ßÝáñÑÝ»ñ å»ï³Ï³Ý Ï³é³í³ñÙ³Ý Ñ³ïí³ÍÇÝ</t>
  </si>
  <si>
    <t>ÀÝÃ³óÇÏ ëáõµí»ÝóÇ³Ý»ñ Ñ³Ù³ÛÝùÝ»ñÇÝ</t>
  </si>
  <si>
    <t xml:space="preserve"> àâ ÜÚàôÂ²Î²Ü â²ðî²¸ðì²Ì ²ÎîÆìÜºðÆ Æð²òàôØÆò Øàôîøºð</t>
  </si>
  <si>
    <t>ÀÜ¸²ØºÜÀ Ð²ìºÈàôð¸À Î²Ø ¸ºüÆòÆîÀ (ä²Î²êàôð¸À)</t>
  </si>
  <si>
    <t xml:space="preserve"> </t>
  </si>
  <si>
    <t xml:space="preserve">     X</t>
  </si>
  <si>
    <t xml:space="preserve">  - ÃáÕ³ñÏáõÙÇó ¨ ï»Õ³µ³ßËáõÙÇó Ùáõïù»ñ</t>
  </si>
  <si>
    <t xml:space="preserve">  - ÑÇÙÝ³Ï³Ý ·áõÙ³ñÇ Ù³ñáõÙ</t>
  </si>
  <si>
    <t xml:space="preserve">  - í³ñÏ»ñÇ ëï³óáõÙ</t>
  </si>
  <si>
    <t>å»ï³Ï³Ý µÛáõç»Çó</t>
  </si>
  <si>
    <t>³ÛÉ ³ÕµÛáõñÝ»ñÇó</t>
  </si>
  <si>
    <t xml:space="preserve">  - ëï³óí³Í í³ñÏ»ñÇ ÑÇÙÝ³Ï³Ý  ·áõÙ³ñÇ Ù³ñáõÙ</t>
  </si>
  <si>
    <t>ÐÐ å»ï³Ï³Ý µÛáõç»ÇÝ</t>
  </si>
  <si>
    <t>³ÛÉ ³ÕµÛáõñÝ»ñÇÝ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</si>
  <si>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</si>
  <si>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</si>
  <si>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</si>
  <si>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ÐÐ ³ÛÉ Ñ³Ù³ÛÝùÝ»ñÇ µÛáõç»Ý»ñÇÝ</t>
  </si>
  <si>
    <t xml:space="preserve"> -Ü»ñùÇÝ ³ñÅ»ÃÕÃ»ñÇ ïáÏáë³í×³ñÝ»ñ</t>
  </si>
  <si>
    <t xml:space="preserve"> -Ü»ñùÇÝ í³ñÏ»ñÇ ïáÏáë³í×³ñÝ»ñ</t>
  </si>
  <si>
    <t>Բաժին N</t>
  </si>
  <si>
    <t>3. Հիմնարկի տեղաբաշխման մարզի և համայնքի կոդը</t>
  </si>
  <si>
    <t xml:space="preserve"> -êáõµëÇ¹Ç³Ý»ñ áã-ýÇÝ³Ýë³Ï³Ý å»ï³Ï³Ý (h³Ù³ÛÝù³ÛÇÝ) Ï³½Ù³Ï»ñåáõÃÛáõÝÝ»ñÇÝ </t>
  </si>
  <si>
    <t xml:space="preserve"> -êáõµëÇ¹Ç³Ý»ñ ýÇÝ³Ýë³Ï³Ý å»ï³Ï³Ý (h³Ù³ÛÝù³ÛÇÝ) Ï³½Ù³Ï»ñåáõÃÛáõÝÝ»ñÇÝ 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</si>
  <si>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</si>
  <si>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</si>
  <si>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-ÀÝÃ³óÇÏ ¹ñ³Ù³ßÝáñÑÝ»ñ  ÙÇç³½·³ÛÇÝ Ï³½Ù³Ï»ñåáõÃÛáõÝÝ»ñÇÝ</t>
  </si>
  <si>
    <t xml:space="preserve"> -Î³åÇï³É ¹ñ³Ù³ßÝáñÑÝ»ñ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</si>
  <si>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</si>
  <si>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>´³-                   ÅÇÝ</t>
  </si>
  <si>
    <t xml:space="preserve">              ³Û¹ ÃíáõÙ`</t>
  </si>
  <si>
    <t>ÀÝ¹³Ù»ÝÁ (ë.11+ë.12)</t>
  </si>
  <si>
    <t xml:space="preserve"> X</t>
  </si>
  <si>
    <t xml:space="preserve">        X</t>
  </si>
  <si>
    <t>ºÏ³Ùï³ï»ë³ÏÝ»ñÁ</t>
  </si>
  <si>
    <t>³Û¹ ÃíáõÙ`</t>
  </si>
  <si>
    <t>ýáÝ¹³ÛÇÝ Ù³ë</t>
  </si>
  <si>
    <t>áñÇó`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</si>
  <si>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</si>
  <si>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</si>
  <si>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</si>
  <si>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</si>
  <si>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</si>
  <si>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</si>
  <si>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</si>
  <si>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</si>
  <si>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</si>
  <si>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 xml:space="preserve">²ÜÞ²ðÄ ¶àôÚøÆ Æð²òàôØÆò Øàôîøºð </t>
  </si>
  <si>
    <t>Þ²ðÄ²Î²Ü ¶àôÚøÆ Æð²òàôØÆò Øàôîøºð</t>
  </si>
  <si>
    <t>²ÚÈ ÐÆØÜ²Î²Ü ØÆæàòÜºðÆ Æð²òàôØÆò Øàôîøºð</t>
  </si>
  <si>
    <t xml:space="preserve"> è²¼Ø²ì²ð²Î²Ü Ð²Ø²ÚÜø²ÚÆÜ ä²Þ²ðÜºðÆ Æð²òàôØÆò Øàôîøºð</t>
  </si>
  <si>
    <t xml:space="preserve"> - ²ñï³¹ñ³Ï³Ý å³ß³ñÝ»ñÇ Çñ³óáõÙÇó Ùáõïù»ñ</t>
  </si>
  <si>
    <t xml:space="preserve"> - ì»ñ³í³×³éùÇ Ñ³Ù³ñ ³åñ³ÝùÝ»ñÇ Çñ³óáõÙÇó Ùáõïù»ñ</t>
  </si>
  <si>
    <t xml:space="preserve"> - êå³éÙ³Ý Ñ³Ù³ñ Ý³Ë³ï»ëí³Í å³ß³ñÝ»ñÇ Çñ³óáõÙÇó Ùáõïù»ñ</t>
  </si>
  <si>
    <t>´²ðÒð²ðÄºø ²ÎîÆìÜºðÆ Æð²òàôØÆò Øàôîøºð</t>
  </si>
  <si>
    <t>ÐàÔÆ Æð²òàôØÆò Øàôîøºð</t>
  </si>
  <si>
    <t xml:space="preserve"> - Þ»Ýù»ñÇ ¨ ßÇÝáõÃÛáõÝÝ»ñÇ Ï³åÇï³É í»ñ³Ýáñá·áõÙ</t>
  </si>
  <si>
    <t xml:space="preserve">մարմնի անվանում </t>
  </si>
  <si>
    <t xml:space="preserve">   </t>
  </si>
  <si>
    <t>ԳԼԽԱՎՈՐ ՀԱՇՎԱՊԱՀ</t>
  </si>
  <si>
    <t>Օրինակելի ձև Հ-2</t>
  </si>
  <si>
    <t>ՀԻՄՆԱՐԿԻ ԿԱՏԱՐԱԾ ԲՅՈՒՋԵՏԱՅԻՆ ԾԱԽՍԵՐԻ ԵՎ ԲՅՈՒՋԵՏԱՅԻՆ ՊԱՐՏՔԵՐԻ ՄԱՍԻՆ</t>
  </si>
  <si>
    <t>8. Բյուջետային ծախսերի գործառական դասակարգման</t>
  </si>
  <si>
    <t>412100</t>
  </si>
  <si>
    <t>413100</t>
  </si>
  <si>
    <t>421100</t>
  </si>
  <si>
    <t>421200</t>
  </si>
  <si>
    <t>421300</t>
  </si>
  <si>
    <t>421400</t>
  </si>
  <si>
    <t>421500</t>
  </si>
  <si>
    <t>421600</t>
  </si>
  <si>
    <t>9. Ծրագրի անվանումը` Ï³é³í³ñÙ³Ý ³å³ñ³ï</t>
  </si>
  <si>
    <t xml:space="preserve">². ÀÜÂ²òÆÎ  Ì²Êêºðª ÀÜ¸²ØºÜÀ,                                                                                             </t>
  </si>
  <si>
    <t xml:space="preserve">  - ³é³Ýó í³ñã³Ï³Ý Ù³ëÇ ÙÇçáóÝ»ñÇ ï³ñ»ëÏ½µÇ ³½³ï ÙÝ³óáñ¹Çó ýáÝ¹³ÛÇÝ  Ù³ë Ùáõïù³·ñÙ³Ý »ÝÃ³Ï³ ·áõÙ³ñÇ 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</si>
  <si>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</si>
  <si>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</si>
  <si>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</si>
  <si>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</si>
  <si>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</si>
  <si>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</si>
  <si>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</si>
  <si>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</si>
  <si>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</si>
  <si>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</si>
  <si>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</si>
  <si>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</si>
  <si>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12. Չափի միավորը՝ հազար դրամ</t>
  </si>
  <si>
    <t>483100</t>
  </si>
  <si>
    <t>484100</t>
  </si>
  <si>
    <t>484200</t>
  </si>
  <si>
    <t>485100</t>
  </si>
  <si>
    <t>486100</t>
  </si>
  <si>
    <t>489100</t>
  </si>
  <si>
    <t>1200000</t>
  </si>
  <si>
    <t>1210000</t>
  </si>
  <si>
    <t>1211000</t>
  </si>
  <si>
    <t>511100</t>
  </si>
  <si>
    <t>1212000</t>
  </si>
  <si>
    <t>511200</t>
  </si>
  <si>
    <t>1213000</t>
  </si>
  <si>
    <t>511300</t>
  </si>
  <si>
    <t>1214000</t>
  </si>
  <si>
    <t>512100</t>
  </si>
  <si>
    <t>1215000</t>
  </si>
  <si>
    <t>512200</t>
  </si>
  <si>
    <t>1216000</t>
  </si>
  <si>
    <t>512900</t>
  </si>
  <si>
    <t>1217000</t>
  </si>
  <si>
    <t>513100</t>
  </si>
  <si>
    <t>1218100</t>
  </si>
  <si>
    <t>513200</t>
  </si>
  <si>
    <t>1218200</t>
  </si>
  <si>
    <t>513300</t>
  </si>
  <si>
    <t>1218300</t>
  </si>
  <si>
    <t>513400</t>
  </si>
  <si>
    <t>1220000</t>
  </si>
  <si>
    <t>1221000</t>
  </si>
  <si>
    <t>521100</t>
  </si>
  <si>
    <t>1222000</t>
  </si>
  <si>
    <t>522100</t>
  </si>
  <si>
    <t>1223000</t>
  </si>
  <si>
    <t>523100</t>
  </si>
  <si>
    <t>1224000</t>
  </si>
  <si>
    <t>524100</t>
  </si>
  <si>
    <t>1230000</t>
  </si>
  <si>
    <t>1231000</t>
  </si>
  <si>
    <t>531100</t>
  </si>
  <si>
    <t>1240000</t>
  </si>
  <si>
    <t>1241000</t>
  </si>
  <si>
    <t>541100</t>
  </si>
  <si>
    <t>1242000</t>
  </si>
  <si>
    <t>542100</t>
  </si>
  <si>
    <t>1243000</t>
  </si>
  <si>
    <t>543100</t>
  </si>
  <si>
    <t>544100</t>
  </si>
  <si>
    <t>Կ. Տ.</t>
  </si>
  <si>
    <t>3. Համայնքի տեղաբաշխման մարզը և համայնքի կոդը ըստ բյուջետային ծախսերի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</si>
  <si>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</si>
  <si>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</si>
  <si>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</si>
  <si>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</si>
  <si>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 xml:space="preserve">             ³Û¹ ÃíáõÙ</t>
  </si>
  <si>
    <t>ä²Þîä²ÜàôÂÚàôÜ (ïáÕ2210+2220+ïáÕ2230+ïáÕ2240+ïáÕ2250)</t>
  </si>
  <si>
    <t>Ð²ê²ð²Î²Î²Ü Î²ð¶, ²Üìî²Ü¶àôÂÚàôÜ ¨ ¸²î²Î²Ü ¶àðÌàôÜºàôÂÚàôÜ (ïáÕ2310+ïáÕ2320+ïáÕ2330+ïáÕ2340+ïáÕ2350+ïáÕ2360+ïáÕ2370)</t>
  </si>
  <si>
    <t>îÜîºê²Î²Ü Ð²ð²´ºðàôÂÚàôÜÜºð (ïáÕ2410+ïáÕ2420+ïáÕ2430+ïáÕ2440+ïáÕ2450+ïáÕ2460+ïáÕ2470+ïáÕ2480+ïáÕ2490)</t>
  </si>
  <si>
    <t>ä»ï³Ï³Ý µÛáõç»Çó Ñ³Ù³ÛÝùÝ»ñÇ µÛáõç»Ý»ñÇÝ ýÇÝ³Ýë³Ï³Ý Ñ³Ù³Ñ³ñÃ»óÙ³Ý ëÏ½µáõÝùáí ïñíáÕ ¹áï³óÇ³Ý»ñ</t>
  </si>
  <si>
    <t>úñ»ÝùÝ»ñÇ ÏÇñ³ñÏÙ³Ý ³ñ¹ÛáõÝùáõÙ Ñ³Ù³ÛÝùÝ»ñÇ µÛáõç»Ý»ñÇ ÏáñáõëïÝ»ñÇ ÷áËÑ³ïáõóáõÙ</t>
  </si>
  <si>
    <t>²ÛÉ ÁÝÃ³óÇÏ ¹ñ³Ù³ßÝáñÑÝ»ñ Ñ³Ù³ÛÝùÝ»ñÇÝ</t>
  </si>
  <si>
    <t>ÀÝÃ³óÇÏ ¹ñ³Ù³ßÝáñÑÝ»ñ å»ï³Ï³Ý ¨ Ñ³Ù³ÛÝùÝ»ñÇ áã ³é¨ïñ³ÛÇÝ Ï³½Ù³Ï»ñåáõÃÛáõÝÝ»ñÇÝ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</si>
  <si>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</si>
  <si>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</si>
  <si>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</si>
  <si>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</si>
  <si>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</si>
  <si>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ä»ï³Ï³Ý å³ñïùÇ ·Íáí ·áñÍ³éÝáõÃÛáõÝÝ»ñ </t>
  </si>
  <si>
    <t xml:space="preserve"> -¶áñÍ³éÝ³Ï³Ý ¨ µ³ÝÏ³ÛÇÝ Í³é³ÛáõÃÛáõÝÝ»ñÇ Í³Ëë»ñ</t>
  </si>
  <si>
    <t xml:space="preserve"> -ì»ñ³å³ïñ³ëïÙ³Ý ¨ áõëáõóÙ³Ý ÝÛáõÃ»ñ (³ßË³ïáÕÝ»ñÇ í»ñ³å³ïñ³ëïáõÙ)</t>
  </si>
  <si>
    <t xml:space="preserve">(գործառական դասակարգմամբ) </t>
  </si>
  <si>
    <t>îáÕÇ NN</t>
  </si>
  <si>
    <t xml:space="preserve">ՀԱՄԱՅՆՔԻ ԲՅՈՒՋԵԻ ԾԱԽՍԵՐԻ ԿԱՏԱՐՄԱՆ ՎԵՐԱԲԵՐՅԱԼ </t>
  </si>
  <si>
    <t>(տնտեսագիտական դասակարգմամբ)</t>
  </si>
  <si>
    <t>´Ûáõç»ï³ÛÇÝ Í³Ëë»ñÇ ïÝï»ë³·Çï³Ï³Ý ¹³ë³Ï³ñ·Ù³Ý Ñá¹í³ÍÝ»ñÇ ³Ýí³ÝáõÙÝ»ñÁ</t>
  </si>
  <si>
    <t xml:space="preserve">                                  (Ñ³½³ñ ¹ñ³Ùáí)</t>
  </si>
  <si>
    <t xml:space="preserve"> îáÕÇ NN </t>
  </si>
  <si>
    <t xml:space="preserve">´Ûáõç»ï³ÛÇÝ Í³Ëë»ñÇ ïÝï»ë³·Çï³Ï³Ý ¹³ë³Ï³ñ·Ù³Ý Ñá¹í³ÍÝ»ñÇ ³Ýí³ÝáõÙÝ»ñÁ </t>
  </si>
  <si>
    <t xml:space="preserve"> î³ñ»Ï³Ý ×ßïí³Í åÉ³Ý</t>
  </si>
  <si>
    <t xml:space="preserve"> ³Û¹ ÃíáõÙ`</t>
  </si>
  <si>
    <t xml:space="preserve"> ö³ëï³óÇ</t>
  </si>
  <si>
    <t>ÀÜ¸²ØºÜÀ`                                                              (ïáÕ 8100+ïáÕ 8200), (ïáÕ 8000 Ñ³Ï³é³Ï Ýß³Ýáí)</t>
  </si>
  <si>
    <t xml:space="preserve">1.2. ì³ñÏ»ñ ¨ ÷áË³ïíáõÃÛáõÝÝ»ñ (ëï³óáõÙ ¨ Ù³ñáõÙ) (ïáÕ 8121+ïáÕ8140) </t>
  </si>
  <si>
    <t>1.2. ì³ñÏ»ñ ¨ ÷áË³ïíáõÃÛáõÝÝ»ñ (ëï³óáõÙ ¨ Ù³ñáõÙ) ïáÕ 8221+ïáÕ 8240</t>
  </si>
  <si>
    <t xml:space="preserve"> - Çñ³í. ³ÝÓ. Ï³ÝáÝ³¹ñ. Ï³åÇï³ÉáõÙ å»ï. Ù³ëÝ³Ïó, å»ï.  ë»÷³Ï. Ñ³Ý¹Çë³óáÕ ³Ýß³ñÅ ·áõÛùÇ (µ³ó³é. ÑáÕ»ñÇ), ³Û¹ ÃíáõÙª ³Ý³í³ñï ßÇÝ³ñ³ñ. ûµÛ»ÏïÝ»ñÇ Ù³ëÝ³íáñ»óáõÙÇó  ³é³ç³ó. ÙÇçáó-Çó Ñ³Ù³ÛÝùÇ µÛáõç» Ù³ëÑ³ÝáõÙÇó Ùáõïù»ñ</t>
  </si>
  <si>
    <t xml:space="preserve"> - í³ñã³Ï³Ý Ù³ëÇ ÙÇçáóÝ»ñÇ ï³ñ»ëÏ½µÇ ³½³ï ÙÝ³óáñ¹Çó ýáÝ¹³ÛÇÝ  Ù³ë Ùáõïù³·ñÙ³Ý »ÝÃ³Ï³ ·áõÙ³ñÁ (ïáÕ 8193)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</si>
  <si>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</si>
  <si>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</si>
  <si>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</si>
  <si>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</si>
  <si>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</si>
  <si>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</si>
  <si>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</si>
  <si>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</si>
  <si>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 -²ñï³ùÇÝ í³ñÏ»ñÇ ·Íáí ïáÏáë³í×³ñÝ»ñ</t>
  </si>
  <si>
    <t>öáË³éáõÃÛáõÝÝ»ñÇ Ñ»ï Ï³åí³Í 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</si>
  <si>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</si>
  <si>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</si>
  <si>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</si>
  <si>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>4. êáõµëÇ¹Ç³Ý»ñ</t>
  </si>
  <si>
    <t xml:space="preserve"> -êáõµëÇ¹Ç³Ý»ñ áã-ýÇÝ³Ýë³Ï³Ý å»ï³Ï³Ý Ï³½Ù³Ï»ñåáõÃÛáõÝÝ»ñÇÝ </t>
  </si>
  <si>
    <t xml:space="preserve"> -êáõµëÇ¹Ç³Ý»ñ ýÇÝ³Ýë³Ï³Ý å»ï³Ï³Ý Ï³½Ù³Ï»ñåáõÃÛáõÝÝ»ñÇÝ </t>
  </si>
  <si>
    <t xml:space="preserve"> -êáõµëÇ¹Ç³Ý»ñ áã å»ï³Ï³Ý áã  ýÇÝ³Ýë³Ï³Ý  Ï³½Ù³Ï»ñåáõÃÛáõÝÝ»ñÇÝ </t>
  </si>
  <si>
    <t xml:space="preserve"> -êáõµëÇ¹Ç³Ý»ñ áã å»ï³Ï³Ý   ýÇÝ³Ýë³Ï³Ý  Ï³½Ù³Ï»ñåáõÃÛáõÝÝ»ñÇÝ </t>
  </si>
  <si>
    <t>5.¸ñ³Ù³ßÝáñÑÝ»ñ</t>
  </si>
  <si>
    <t>¸ñ³Ù³ßÝáñÑÝ»ñ ûï³ñ»ñÏñÛ³ Ï³é³í³ñáõÃÛáõÝÝ»ñÇÝ</t>
  </si>
  <si>
    <t>ÀÝÃ³óÇÏ ¹ñ³Ù³ßÝáñÑÝ»ñ ûï³ñ»ñÏñÛ³ Ï³é³í³ñáõÃÛáõÝÝ»ñÇÝ</t>
  </si>
  <si>
    <t>Ü³Ë³¹åñáó³Ï³Ý ¨ ï³ññ³Ï³Ý ÁÝ¹Ñ³Ýáõñ ÏñÃáõÃÛáõÝ</t>
  </si>
  <si>
    <t xml:space="preserve">Ü³Ë³¹åñáó³Ï³Ý ÏñÃáõÃÛáõÝ </t>
  </si>
  <si>
    <t>2.6. Ð³Ù³ÛÝùÇ µÛáõç»Ç Ñ³ßíáõÙ ÙÇçáóÝ»ñÇ ÙÝ³óáñ¹Ý»ñÁ Ñ³ßí»ïáõ Å³Ù³Ý³Ï³Ñ³ïí³ÍáõÙ  (ïáÕ8010- ïáÕ 8110 - ïáÕ 8161 - ïáÕ 8170- ïáÕ 8190- ïáÕ 8197- ïáÕ 8198 - ïáÕ 8210)</t>
  </si>
  <si>
    <t xml:space="preserve">úñ»Ýë¹Çñ ¨ ·áñÍ³¹Çñ Ù³ñÙÇÝÝ»ñ,å»ï³Ï³Ý Ï³é³í³ñáõÙ </t>
  </si>
  <si>
    <t xml:space="preserve">üÇÝ³Ýë³Ï³Ý ¨ Ñ³ñÏ³µÛáõç»ï³ÛÇÝ Ñ³ñ³µ»ñáõÃÛáõÝÝ»ñ 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</si>
  <si>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</si>
  <si>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</si>
  <si>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</si>
  <si>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</si>
  <si>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</si>
  <si>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</si>
  <si>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</si>
  <si>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</si>
  <si>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Հ Ա Շ Վ Ե Տ Վ ՈՒ Թ Յ ՈՒ Ն</t>
  </si>
  <si>
    <t>1.4 êàô´êÆ¸Æ²Üºð  (ïáÕ4410+ïáÕ4420)</t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</si>
  <si>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</si>
  <si>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</si>
  <si>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</si>
  <si>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</si>
  <si>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</si>
  <si>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</si>
  <si>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</si>
  <si>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</si>
  <si>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</si>
  <si>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</si>
  <si>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</si>
  <si>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</si>
  <si>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</si>
  <si>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</si>
  <si>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</si>
  <si>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</si>
  <si>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</si>
  <si>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</si>
  <si>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</si>
  <si>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</si>
  <si>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</si>
  <si>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</si>
  <si>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</si>
  <si>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</si>
  <si>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>ÊáõÙµ</t>
  </si>
  <si>
    <t>¸³ë</t>
  </si>
  <si>
    <t>Խումբ N</t>
  </si>
  <si>
    <t>ըստ բյուջետային ծախսերի տարածքային դասակարգման</t>
  </si>
  <si>
    <t>Դաս N</t>
  </si>
  <si>
    <t>4.Պետական կառավարման վերադաս մարմնի կամ տեղական ինքնակառավարման</t>
  </si>
  <si>
    <t>10. Ծրագրի կոդը </t>
  </si>
  <si>
    <t>6. Հիմնարկի՝ գանձապետական ստորաբաժանումում հաշվառման համարը 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</si>
  <si>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</si>
  <si>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</si>
  <si>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</si>
  <si>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</si>
  <si>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>7.5 Î²è²ì²ðØ²Ü Ø²ðØÆÜÜºðÆ ¶àðÌàôÜºàôÂÚ²Ü Ðºîºì²Üøàì ²è²æ²ò²Ì ìÜ²êÜºðÆ Î²Ø ìÜ²êì²ÌøÜºðÆ ìºð²Î²Ü¶ÜàôØ</t>
  </si>
  <si>
    <t>7.6 ²ÚÈ Ì²Êêºð</t>
  </si>
  <si>
    <t>7.7 ä²Ðàôêî²ÚÆÜ ØÆæàòÜºð</t>
  </si>
  <si>
    <t>Բ, àâ-üÆÜ²Üê²Î²Ü ²ÎîÆìÜºðÆ ¶Ìàì Ì²Êêºð</t>
  </si>
  <si>
    <t>1.ÐÆØÜ²Î²Ü ØÆæàòÜºð</t>
  </si>
  <si>
    <t xml:space="preserve"> -ì³ñã³Ï³Ý ë³ñù³íáñáõÙÝ»ñ</t>
  </si>
  <si>
    <t>-¶»á¹»½Ç³Ï³Ý ù³ñï»½³·ñ³Ï³Ý Í³Ëë»ñ</t>
  </si>
  <si>
    <t>-Ü³Ë³·Í³Ñ»ï³½áï³Ï³Ý Í³Ëë»ñ</t>
  </si>
  <si>
    <t>2.ä²Þ²ðÜºð</t>
  </si>
  <si>
    <t xml:space="preserve"> -è³½Ù³í³ñ³Ï³Ý å³ß³ñÝ»ñ</t>
  </si>
  <si>
    <t xml:space="preserve"> -ÜÛáõÃ»ñ ¨ å³ñ³·³Ý»ñ</t>
  </si>
  <si>
    <t>3.´²ðÒð²ðÄºø ²ÎîÆìÜºð</t>
  </si>
  <si>
    <t xml:space="preserve"> -´³ñÓñ³ñÅ»ù ³ÏïÇíÝ»ñ</t>
  </si>
  <si>
    <t>4.â²ðî²¸ðì²Ì ԱԿՏԻՎՆԵՐ</t>
  </si>
  <si>
    <t xml:space="preserve"> -ÐáÕ</t>
  </si>
  <si>
    <t xml:space="preserve"> -ÀÝ¹»ñù³ÛÇÝ ³ÏïÇíÝ»ñ</t>
  </si>
  <si>
    <t xml:space="preserve"> ԸՆԴԱՄԵՆԸ  ԾԱԽՍԵՐ`</t>
  </si>
  <si>
    <t xml:space="preserve">այդ թվում՝ 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</si>
  <si>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</si>
  <si>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</si>
  <si>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</si>
  <si>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</si>
  <si>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</si>
  <si>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</si>
  <si>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</si>
  <si>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 xml:space="preserve"> 1.2 Գույքային հարկեր այլ գույքից</t>
  </si>
  <si>
    <t>1121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</si>
  <si>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</si>
  <si>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</si>
  <si>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1131</t>
  </si>
  <si>
    <t>Տեղական տուրքեր</t>
  </si>
  <si>
    <t>(տող 1132 + տող 1135 + տող 1136 + տող 1137 + տող 1138 + տող 1139 + տող 1140 + տող 1141 + տող 1142 + տող 1143 + տող 1144+տող 1145+ տող 1146+տող 1147)</t>
  </si>
  <si>
    <t>1132</t>
  </si>
  <si>
    <t xml:space="preserve"> - ÷áË³ïíáõÃÛáõÝÝ»ñÇ ïñ³Ù³¹ñáõÙ</t>
  </si>
  <si>
    <t xml:space="preserve"> 2.3.1. Ð³Ù³ÛÝùÇ µÛáõç»Ç í³ñã³Ï³Ý Ù³ëÇ ÙÇçáóÝ»ñÇ ï³ñ»ëÏ½µÇ ³½³ï ÙÝ³óáñ¹ </t>
  </si>
  <si>
    <t xml:space="preserve">². ÀÜÂ²òÆÎ  Ì²Êêºðª (ïáÕ4100+ïáÕ4200+ïáÕ4300+ïáÕ4400+ïáÕ4500+ ïáÕ4600+ïáÕ4700)                                                                                                                       </t>
  </si>
  <si>
    <t>4111</t>
  </si>
  <si>
    <t>4112</t>
  </si>
  <si>
    <t>4115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</si>
  <si>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</si>
  <si>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</si>
  <si>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</si>
  <si>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</si>
  <si>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</si>
  <si>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</si>
  <si>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</si>
  <si>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</si>
  <si>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</si>
  <si>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</si>
  <si>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</si>
  <si>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</si>
  <si>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</si>
  <si>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</si>
  <si>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</si>
  <si>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</si>
  <si>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</si>
  <si>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</si>
  <si>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</si>
  <si>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</si>
  <si>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</si>
  <si>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</si>
  <si>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</si>
  <si>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</si>
  <si>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</si>
  <si>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</si>
  <si>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</si>
  <si>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</si>
  <si>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</si>
  <si>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</si>
  <si>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</si>
  <si>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</si>
  <si>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</si>
  <si>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</si>
  <si>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</si>
  <si>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</si>
  <si>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</si>
  <si>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</si>
  <si>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</si>
  <si>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</si>
  <si>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</si>
  <si>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</si>
  <si>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</si>
  <si>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</si>
  <si>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4637</t>
  </si>
  <si>
    <t>4638</t>
  </si>
  <si>
    <t>4639</t>
  </si>
  <si>
    <t xml:space="preserve"> ºñ¨³ÝÇ Ñ³Ù³ù³Õ³ù³ÛÇÝ Í³Ëë»ñÇ ýÇÝ³Ýë³íáñÙ³Ý Ñ³Ù³ñ</t>
  </si>
  <si>
    <t>4655</t>
  </si>
  <si>
    <t>4656</t>
  </si>
  <si>
    <t xml:space="preserve"> -²ÛÉ Ï³åÇï³É ¹ñ³Ù³ßÝáñÑÝ»ñ (ïáÕ 4544+ïáÕ 4547 +ïáÕ 4548)</t>
  </si>
  <si>
    <t>4657</t>
  </si>
  <si>
    <t xml:space="preserve"> - ï»Õ³Ï³Ý ÇÝùÝ³Ï³é³íñÙ³Ý Ù³ñÙÇÝÝ»ñÇÝ                                 (ïáÕ  4545+ïáÕ 4546)</t>
  </si>
  <si>
    <t>4711</t>
  </si>
  <si>
    <t>4712</t>
  </si>
  <si>
    <t>4726</t>
  </si>
  <si>
    <t>4727</t>
  </si>
  <si>
    <t>4728</t>
  </si>
  <si>
    <t>4729</t>
  </si>
  <si>
    <t>4741</t>
  </si>
  <si>
    <t>4811</t>
  </si>
  <si>
    <t>4819</t>
  </si>
  <si>
    <t>4821</t>
  </si>
  <si>
    <t>4823</t>
  </si>
  <si>
    <t>4824</t>
  </si>
  <si>
    <t>4831</t>
  </si>
  <si>
    <t>4841</t>
  </si>
  <si>
    <t>4842</t>
  </si>
  <si>
    <t>4851</t>
  </si>
  <si>
    <t>4861</t>
  </si>
  <si>
    <t>4891</t>
  </si>
  <si>
    <t>5111</t>
  </si>
  <si>
    <t xml:space="preserve"> - Þ»Ýù»ñÇ ¨ ßÇÝáõÃÛáõÝÝ»ñÇ ßÇÝ³ñ³ñáõÃÛáõÝ</t>
  </si>
  <si>
    <t>5112</t>
  </si>
  <si>
    <t>5113</t>
  </si>
  <si>
    <t>5121</t>
  </si>
  <si>
    <t>5122</t>
  </si>
  <si>
    <t>5129</t>
  </si>
  <si>
    <t>5131</t>
  </si>
  <si>
    <t>5132</t>
  </si>
  <si>
    <t>5133</t>
  </si>
  <si>
    <t>5134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</si>
  <si>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</si>
  <si>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</si>
  <si>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 ստացված միջազգային կազմակերպություններից</t>
  </si>
  <si>
    <t>1231</t>
  </si>
  <si>
    <t>գ) Համայնքի վարչական տարածքում շենքերի, շինությունների, քաղաքաշինական այլ օբյեկտների  քանդման թույլտվության համար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</si>
  <si>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</si>
  <si>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</si>
  <si>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1138</t>
  </si>
  <si>
    <t>ե) Համայնքի տարածքում բացօթյա վաճառք կազմակերպելու թույլտվության համար</t>
  </si>
  <si>
    <t>1139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</si>
  <si>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</si>
  <si>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>1140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</si>
  <si>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</si>
  <si>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1141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</si>
  <si>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</si>
  <si>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</si>
  <si>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</si>
  <si>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>1143</t>
  </si>
  <si>
    <t xml:space="preserve">ժ) Համայնքի արխիվից փաստաթղթերի պատճեներ և կրկնօրինակներ տրամադրելու համար </t>
  </si>
  <si>
    <t>1144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</si>
  <si>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</si>
  <si>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1145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</si>
  <si>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</si>
  <si>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</si>
  <si>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</si>
  <si>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</si>
  <si>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</si>
  <si>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</si>
  <si>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1.4 Ապրանքների մատակարարումից և ծառայությունների մատուցումից այլ պարտադիր վճարներ</t>
  </si>
  <si>
    <t>1151</t>
  </si>
  <si>
    <t>Համայնքի բյուջե վճարվող պետական տուրքեր</t>
  </si>
  <si>
    <t>(տող 1152 + տող 1153 )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</si>
  <si>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</si>
  <si>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</si>
  <si>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</si>
  <si>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</si>
  <si>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</si>
  <si>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</si>
  <si>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1161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</si>
  <si>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</si>
  <si>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</si>
  <si>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1162</t>
  </si>
  <si>
    <t>ա) Եկամտահարկ</t>
  </si>
  <si>
    <t>1163</t>
  </si>
  <si>
    <t>բ) Շահութահարկ</t>
  </si>
  <si>
    <t>1164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</si>
  <si>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</si>
  <si>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</si>
  <si>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</si>
  <si>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</si>
  <si>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</si>
  <si>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</si>
  <si>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</si>
  <si>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</si>
  <si>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</t>
  </si>
  <si>
    <t>1221</t>
  </si>
  <si>
    <t xml:space="preserve"> - ²ÛÉ ÁÝÃ³óÇÏ ¹ñ³Ù³ßÝáñÑÝ»ñ     (ïáÕ 4534+ïáÕ 4537 +ïáÕ 4538)</t>
  </si>
  <si>
    <t>Ø. äáÕáëÛ³Ý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</si>
  <si>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</si>
  <si>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</si>
  <si>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 ստացված միջազգային կազմակերպություններից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</si>
  <si>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</si>
  <si>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</si>
  <si>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</si>
  <si>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</si>
  <si>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</si>
  <si>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</si>
  <si>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</si>
  <si>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համայնքի վարչական բյուջեին տրամադրվող այլ դոտացիաներ</t>
  </si>
  <si>
    <t>1255</t>
  </si>
  <si>
    <t xml:space="preserve">  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</si>
  <si>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</si>
  <si>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 xml:space="preserve">  բբ) Պետական բյուջեից համայնքի վարչական բյուջեին տրամադրվող այլ դոտացիաներ</t>
  </si>
  <si>
    <t>1257</t>
  </si>
  <si>
    <t>գ) Պետական բյուջեից համայնքի վարչական բյուջեին տրամադրվող նպատակային հատկացումներ (սուբվենցիաներ)</t>
  </si>
  <si>
    <t>1258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</si>
  <si>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</si>
  <si>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</si>
  <si>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</si>
  <si>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</si>
  <si>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</si>
  <si>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</si>
  <si>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</si>
  <si>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</si>
  <si>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</si>
  <si>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</si>
  <si>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</si>
  <si>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</si>
  <si>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</si>
  <si>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1321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</si>
  <si>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</si>
  <si>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</si>
  <si>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</si>
  <si>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>1331</t>
  </si>
  <si>
    <t xml:space="preserve">Համայնքի սեփականություն համարվող հողերի վարձավճարներ 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</si>
  <si>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</si>
  <si>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</si>
  <si>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</si>
  <si>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</si>
  <si>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</si>
  <si>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</si>
  <si>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</si>
  <si>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</si>
  <si>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1341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</si>
  <si>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</si>
  <si>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1342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</si>
  <si>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</si>
  <si>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</si>
  <si>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</si>
  <si>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</si>
  <si>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</si>
  <si>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1351</t>
  </si>
  <si>
    <t>Տեղական վճարներ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</si>
  <si>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</si>
  <si>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</si>
  <si>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</si>
  <si>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</si>
  <si>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</si>
  <si>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</si>
  <si>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</si>
  <si>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</si>
  <si>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</si>
  <si>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</si>
  <si>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1371</t>
  </si>
  <si>
    <t>NN</t>
  </si>
  <si>
    <t>Բյուջետային ծախսերի տնտեսագիտական դասակարգման տարրերի </t>
  </si>
  <si>
    <t>Տարեսկզբին հաստատված տարեկան նախահաշիվ</t>
  </si>
  <si>
    <t>Փոփոխություններ</t>
  </si>
  <si>
    <t>տարեկան նախահաշվում</t>
  </si>
  <si>
    <t>Տարեկան ճշտված նախահաշիվ</t>
  </si>
  <si>
    <t>Ֆինանսա-</t>
  </si>
  <si>
    <t>վորում </t>
  </si>
  <si>
    <t>Դրամ-</t>
  </si>
  <si>
    <t>արկղային</t>
  </si>
  <si>
    <t>ծախս</t>
  </si>
  <si>
    <t>³Û¹ ÃíáõÙ</t>
  </si>
  <si>
    <t>(ë.7+ ë8)</t>
  </si>
  <si>
    <t>(ë.10+ ë11)</t>
  </si>
  <si>
    <t>(ë.13+ ë14)</t>
  </si>
  <si>
    <t>ú¶î²Î²ð Ð²Ü²ÌàÜºðÆ Æð²òàôØÆò Øàôîøºð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</si>
  <si>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</si>
  <si>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1372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</si>
  <si>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</si>
  <si>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</si>
  <si>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</si>
  <si>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1381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</si>
  <si>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</si>
  <si>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ԸՆԴԱՄԵՆԸ  ԵԿԱՄՈՒՏՆԵՐ                                         (տող100 + տող 1200+տող 1300)</t>
  </si>
  <si>
    <t>1382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</si>
  <si>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</si>
  <si>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1390</t>
  </si>
  <si>
    <t>3.9 Այլ եկամուտներ</t>
  </si>
  <si>
    <t>(տող 1391 + տող 1392 + տող 1393)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</si>
  <si>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</si>
  <si>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</si>
  <si>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</si>
  <si>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</si>
  <si>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</si>
  <si>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 մուտքագրման ենթակա այլ եկամուտներ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</si>
  <si>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</si>
  <si>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ÀÝ¹Ñ³Ýáõñ µÝáõÛÃÇ Ñ³Ýñ³ÛÇÝ Í³é³ÛáõÃÛáõÝÝ»ñ (³ÛÉ ¹³ë»ñÇÝ ãå³ïÏ³ÝáÕ)  </t>
  </si>
  <si>
    <t>³Û¹ ÃíáõÙ` ºñ¨³ÝÇ Ñ³Ù³ù³Õ³ù³ÛÇÝ Í³Ëë»ñÇ ýÇÝ³Ýë³íáñÙ³Ý Ñ³Ù³ñ</t>
  </si>
  <si>
    <t>01</t>
  </si>
  <si>
    <t>0</t>
  </si>
  <si>
    <t>1</t>
  </si>
  <si>
    <t>2</t>
  </si>
  <si>
    <t>3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</si>
  <si>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</si>
  <si>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</si>
  <si>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</si>
  <si>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</si>
  <si>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</si>
  <si>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</si>
  <si>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</si>
  <si>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</si>
  <si>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</si>
  <si>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</si>
  <si>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 xml:space="preserve">ÀÜ¸²ØºÜÀ Ì²Êêºð </t>
  </si>
  <si>
    <t xml:space="preserve">ÀÜ¸Ð²Üàôð ´ÜàôÚÂÆ Ð²Üð²ÚÆÜ Ì²è²ÚàôÂÚàôÜÜºð                                                                                  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</si>
  <si>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</si>
  <si>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2.3.2. Ð³Ù³ÛÝùÇ µÛáõç»Ç ýáÝ¹³ÛÇÝ Ù³ëÇ ÙÇçáóÝ»ñÇ ï³ñ»ëÏ½µÇ ÙÝ³óáñ¹  (ïáÕ 8195 + ïáÕ 8196)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</si>
  <si>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</si>
  <si>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</si>
  <si>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</si>
  <si>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</si>
  <si>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>ÀÝÃ³óÇÏ ¹ñ³Ù³ßÝáñÑÝ»ñ å»ï³Ï³Ý ¨ Ñ³Ù³ÛÝùÝ»ñÇ  ³é¨ïñ³ÛÇÝ Ï³½Ù³Ï»ñåáõÃÛáõÝÝ»ñÇÝ</t>
  </si>
  <si>
    <t>²ÛÉ ÁÝÃ³óÇÏ ¹ñ³Ù³ßÝáñÑÝ»ñ</t>
  </si>
  <si>
    <t xml:space="preserve">Î³åÇï³É ¹ñ³Ù³ßÝáñÑÝ»ñ å»ï³Ï³Ý Ñ³ïí³ÍÇ ³ÛÉ Ù³Ï³ñ¹³ÏÝ»ñÇÝ </t>
  </si>
  <si>
    <t>Î³åÇï³É ¹ñ³Ù³ßÝáñÑÝ»ñ å»ï³Ï³Ý Ï³é³í³ñÙ³Ý Ñ³ïí³ÍÇÝ</t>
  </si>
  <si>
    <t>Î³åÇï³É ëáõµí»ÝóÇ³Ý»ñ Ñ³Ù³ÛÝùÝ»ñÇÝ</t>
  </si>
  <si>
    <t>ՀԱՄԱՅՆՔԻ ԲՅՈՒՋԵԻ ԾԱԽՍԵՐԻ ԿԱՏԱՐՄԱՆ ՎԵՐԱԲԵՐՅԱԼ</t>
  </si>
  <si>
    <t xml:space="preserve">2.2 ¶áñÍáõÕáõÙÝ»ñÇ ¨ ßñç³·³ÛáõÃÛ³Ý Í³Ëë»ñ 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</si>
  <si>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</si>
  <si>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</si>
  <si>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</si>
  <si>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>2.3 ä³ÛÙ³Ý³·ñ³ÛÇÝ ³ÛÉ Í³é³ÛáõÃÛáõÝÝ»ñÇ Ó»éù µ»ñáõÙ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</si>
  <si>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</si>
  <si>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</si>
  <si>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</si>
  <si>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</si>
  <si>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</si>
  <si>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</si>
  <si>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</si>
  <si>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</si>
  <si>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>2.4 ²ÛÉ Ù³ëÝ³·Çï³Ï³Ý Í³é³ÛáõÃÛáõÝÝ»ñÇ Ó»éù µ»ñáõÙ</t>
  </si>
  <si>
    <t xml:space="preserve"> -Ø³ëÝ³·Çï³Ï³Ý Í³é³ÛáõÃÛáõÝÝ»ñ</t>
  </si>
  <si>
    <t>2.5 ÀÝÃ³óÇÏ Ýáñá·áõÙ ¨ å³Ñå³ÝáõÙ (Í³é³ÛáõÃÛáõÝÝ»ñ ¨ ÝÛáõÃ»ñ)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</si>
  <si>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</si>
  <si>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</si>
  <si>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2.6  ÜÛáõÃ»ñ</t>
  </si>
  <si>
    <t xml:space="preserve"> -¶ñ³ë»ÝÛ³Ï³ÛÇÝ ÝÛáõÃ»ñ ¨ Ñ³·áõëï</t>
  </si>
  <si>
    <t xml:space="preserve"> -¶ÛáõÕ³ïÝï»ë³Ï³Ý ³åñ³ÝùÝ»ñ</t>
  </si>
  <si>
    <t xml:space="preserve"> -ì»ñ³å³ïñ³ëïÙ³Ý ¨ áõëáõóÙ³Ý ÝÛáõÃ»ñ 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</si>
  <si>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</si>
  <si>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</si>
  <si>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</si>
  <si>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</si>
  <si>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</si>
  <si>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3 îáÏáë³í×³ñÝ»ñ</t>
  </si>
  <si>
    <t>1.äºî²Î²Ü, îºÔ²Î²Ü ÆÜøÜ²Î²è²ì²ðØ²Ü Ø²ðØÆÜÜºðÆ, ¸ð²Üò ºÜÂ²Î² ´Úàôæºî²ÚÆÜ ÐÆØÜ²ðÎÜºðÆ ²ÞÊ²îàÔÜºðÆ ²ÞÊ²î²ì²ðÒÀª ÀÜ¸²ØºÜÀ, ³Û¹ ÃíáõÙª</t>
  </si>
  <si>
    <t>1.1. ÐÆØÜ²Î²Ü ØÆæàòÜºð                                 (ïáÕ5110+ïáÕ5120+ïáÕ5130)</t>
  </si>
  <si>
    <t xml:space="preserve"> ¶. àâ üÆÜ²Üê²Î²Ü ²ÎîÆìÜºðÆ Æð²òàôØÆò Øàôîøºð (ïáÕ6100+ïáÕ6200+ïáÕ6300+ïáÕ6400)</t>
  </si>
  <si>
    <t xml:space="preserve">ÐÆØÜ²Î²Ü ØÆæàòÜºðÆ Æð²òàôØÆò Øàôîøºð (ïáÕ6110+ïáÕ6120+ïáÕ6130) </t>
  </si>
  <si>
    <t>²ÚÈ ä²Þ²ðÜºðÆ Æð²òàôØÆò Øàôîøºð (ïáÕ6221+ïáÕ6222+ïáÕ6223)</t>
  </si>
  <si>
    <t>(ë.4 + ë5)</t>
  </si>
  <si>
    <t>(ë.7 + ë8)</t>
  </si>
  <si>
    <t>(ë.10 + ë11)</t>
  </si>
  <si>
    <t>Ա</t>
  </si>
  <si>
    <t>Բ</t>
  </si>
  <si>
    <t>Դ</t>
  </si>
  <si>
    <t>Ե</t>
  </si>
  <si>
    <t>(ստորագրություն)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</si>
  <si>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</si>
  <si>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</si>
  <si>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Ý³ËÏÇÝáõÙ ïñ³Ù³¹ñí³Í ÷áË³ïíáõÃÛáõÝÝ»ñÇ ¹ÇÙ³ó ëï³óíáÕ Ù³ñáõÙÝ»ñÇó Ùáõïù»ñ</t>
  </si>
  <si>
    <t>Þðæ²Î² ØÆæ²ì²ÚðÆ ä²Þîä²ÜàôÂÚàôÜ (ïáÕ2510+ïáÕ2520+ïáÕ2530+ïáÕ2540+ïáÕ2550+ïáÕ2560)</t>
  </si>
  <si>
    <t>´Ü²Î²ð²Ü²ÚÆÜ ÞÆÜ²ð²ðàôÂÚàôÜ ºì ÎàØàôÜ²È Ì²è²ÚàôÂÚàôÜ (ïáÕ3610+ïáÕ3620+ïáÕ3630+ïáÕ3640+ïáÕ3650+ïáÕ3660)</t>
  </si>
  <si>
    <t>²èàÔæ²ä²ÐàôÂÚàôÜ (ïáÕ2710+ïáÕ2720+ïáÕ2730+ïáÕ2740+ïáÕ2750+ïáÕ2760)</t>
  </si>
  <si>
    <t>Ð²Ü¶Æêî, ØÞ²ÎàôÚÂ ºì ÎðàÜ (ïáÕ2810+ïáÕ2820+ïáÕ2830+ïáÕ2840+ïáÕ2850+ïáÕ2860)</t>
  </si>
  <si>
    <t>ÎðÂàôÂÚàôÜ (ïáÕ2910+ïáÕ2920+ïáÕ2930+ïáÕ2940+ïáÕ2950+ïáÕ2960+ïáÕ2970+ïáÕ2980)</t>
  </si>
  <si>
    <t xml:space="preserve">êàòÆ²È²Î²Ü ä²Þîä²ÜàôÂÚàôÜ (ïáÕ3010+ïáÕ3020+ïáÕ3030+ïáÕ3040+ïáÕ3050+ïáÕ3060+ïáÕ3070+ïáÕ3080+ïáÕ3090) </t>
  </si>
  <si>
    <t>ÐÆØÜ²Î²Ü ´²ÄÆÜÜºðÆÜ â¸²êìàÔ ä²Ðàôêî²ÚÆÜ üàÜ¸ºð (ïáÕ3110)</t>
  </si>
  <si>
    <t>ÀÝ¹³Ù»ÝÁ (ë.5+ë.6)</t>
  </si>
  <si>
    <t>ÀÝ¹³Ù»ÝÁ (ë.8+ë.9)</t>
  </si>
  <si>
    <t>1. ՀԱՐԿԵՐ ԵՎ ՏՈՒՐՔԵՐ</t>
  </si>
  <si>
    <t>2. ՊԱՇՏՈՆԱԿԱՆ ԴՐԱՄԱՇՆՈՐՀՆԵՐ</t>
  </si>
  <si>
    <t xml:space="preserve"> - ÀÝÃ³óÇÏ ¹ñ³Ù³ßÝáñÑÝ»ñ å»ï³Ï³Ý ¨ Ñ³Ù³ÛÝùÝ»ñÇ  ³é¨ïñ³ÛÇÝ Ï³½Ù³Ï»ñåáõÃÛáõÝÝ»ñÇÝ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</si>
  <si>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</si>
  <si>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</si>
  <si>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³ÛÉ Ñ³Ù³ÛÝùÝ»ñÇÝ </t>
  </si>
  <si>
    <t xml:space="preserve"> - ÐÐ å»ï³Ï³Ý µÛáõç»ÇÝ</t>
  </si>
  <si>
    <t xml:space="preserve"> - ³ÛÉ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</si>
  <si>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</si>
  <si>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</si>
  <si>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 xml:space="preserve">ÐÐ ³ÛÉ Ñ³Ù³ÛÝùÝ»ñÇÝ </t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</si>
  <si>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</si>
  <si>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</si>
  <si>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</si>
  <si>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</si>
  <si>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 - »ÝÃ³Ï³ ¿ áõÕÕÙ³Ý Ñ³Ù³ÛÝùÇ µÛáõç»Ç ýáÝ¹³ÛÇÝ  Ù³ë  (ïáÕ 8191 - ïáÕ 8192)</t>
  </si>
  <si>
    <t>´. ²ðî²øÆÜ ²Ô´ÚàôðÜºð  (ïáÕ 8210)</t>
  </si>
  <si>
    <t>421700</t>
  </si>
  <si>
    <t>422100</t>
  </si>
  <si>
    <t>422200</t>
  </si>
  <si>
    <t>422900</t>
  </si>
  <si>
    <t>423100</t>
  </si>
  <si>
    <t>423200</t>
  </si>
  <si>
    <t>423300</t>
  </si>
  <si>
    <t>423400</t>
  </si>
  <si>
    <t>423600</t>
  </si>
  <si>
    <t>423700</t>
  </si>
  <si>
    <t>423900</t>
  </si>
  <si>
    <t>424100</t>
  </si>
  <si>
    <t>425100</t>
  </si>
  <si>
    <t>425200</t>
  </si>
  <si>
    <t>426100</t>
  </si>
  <si>
    <t>426200</t>
  </si>
  <si>
    <t>426300</t>
  </si>
  <si>
    <t xml:space="preserve"> -²ñï³ùÇÝ ³ñÅ»ÃÕÃ»ñÇ ·Íáí ïáÏáë³í×³ñÝ»ñ</t>
  </si>
  <si>
    <t xml:space="preserve">                             ³Û¹ ÃíáõÙ`</t>
  </si>
  <si>
    <t xml:space="preserve">                ². ÜºðøÆÜ ²Ô´ÚàôðÜºð                       (ïáÕ 8110+ïáÕ 8160)</t>
  </si>
  <si>
    <t xml:space="preserve">                           ³Û¹ ÃíáõÙ`</t>
  </si>
  <si>
    <t>1. öàÊ²èàô ØÆæàòÜºð                                           (ïáÕ 8111+ïáÕ 8120)</t>
  </si>
  <si>
    <t>2. üÆÜ²Üê²Î²Ü ²ÎîÆìÜºð                                                     (ïáÕ8161+ïáÕ8170+ïáÕ8190-ïáÕ8197+ïáÕ8198+ïáÕ8199)</t>
  </si>
  <si>
    <t xml:space="preserve">                  ³Û¹ ÃíáõÙ`</t>
  </si>
  <si>
    <t xml:space="preserve">1.1 ²ÞÊ²î²ÜøÆ ì²ðÒ²îðàôÂÚàôÜ (ïáÕ4110+ïáÕ4120+ïáÕ4130)                                                                     </t>
  </si>
  <si>
    <t>1.2 Ì²è²ÚàôÂÚàôÜÜºðÆ ºì ²äð²ÜøÜºðÆ Òºèø ´ºðàôØ (ïáÕ4210+ïáÕ4220+ïáÕ4230+ïáÕ4240+ïáÕ4250+ïáÕ4260)</t>
  </si>
  <si>
    <t xml:space="preserve"> - êáóÇ³É³Ï³Ý ³å³ÑáíáõÃÛ³Ý µÝ»Õ»Ý Ýå³ëïÝ»ñ Í³é³ÛáõÃÛáõÝÝ»ñ Ù³ïáõóáÕÝ»ñÇÝ</t>
  </si>
  <si>
    <t xml:space="preserve"> -Î»Ýë³Ãáß³ÏÝ»ñ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</si>
  <si>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</si>
  <si>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³Û¹ ÃíáõÙ` Ñ³Ù³ÛÝùÇ µÛáõç»Ç í³ñã³Ï³Ý Ù³ëÇ å³Ñáõëï³ÛÇÝ ýáÝ¹Çó ýáÝ¹³ÛÇÝ Ù³ë Ï³ï³ñíáÕ Ñ³ïÏ³óáõÙÝ»ñ</t>
  </si>
  <si>
    <t xml:space="preserve"> - Þ»Ýù»ñÇ ¨ ßÇÝáõÃÛáõÝÝ»ñÇ Ó»éù µ»ñáõÙ</t>
  </si>
  <si>
    <t>որից`</t>
  </si>
  <si>
    <t xml:space="preserve"> -îÝ³ÛÇÝ ïÝï»ëáõÃÛáõÝÝ»ñÇÝ ¹ñ³Ùáí í×³ñíáÕ ëáóÇ³É³Ï³Ý ³å³ÑáíáõÃÛ³Ý í×³ñÝ»ñ</t>
  </si>
  <si>
    <t xml:space="preserve"> -êáóÇ³É³Ï³Ý ³å³ÑáíáõÃÛ³Ý µÝ»Õ»Ý Ýå³ëïÝ»ñ Í³é³ÛáõÃÛáõÝÝ»ñ Ù³ïáõóáÕÝ»ñÇÝ</t>
  </si>
  <si>
    <t xml:space="preserve"> -ÐÇí³Ý¹áõÃÛ³Ý ¨ Ñ³ßÙ³Ý¹³ÙáõÃÛ³Ý Ýå³ëïÝ»ñ µÛáõç»Çó</t>
  </si>
  <si>
    <t xml:space="preserve"> -Ø³ÛñáõÃÛ³Ý Ýå³ëïÝ»ñ µÛáõç»Çó</t>
  </si>
  <si>
    <t xml:space="preserve"> -ºñ»Ë³Ý»ñÇ Ï³Ù ÁÝï³Ý»Ï³Ý Ýå³ëïÝ»ñ µÛáõç»Çó</t>
  </si>
  <si>
    <t xml:space="preserve"> -¶áñÍ³½ñÏáõÃÛ³Ý Ýå³ëïÝ»ñ µÛáõç»Çó</t>
  </si>
  <si>
    <t xml:space="preserve"> -Î»Ýë³Ãáß³ÏÇ ³ÝóÝ»Éáõ Ñ»ï Ï³åí³Í ¨ ï³ñÇù³ÛÇÝ Ýå³ëïÝ»ñ µÛáõç»Çó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</si>
  <si>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</si>
  <si>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</si>
  <si>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</si>
  <si>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</si>
  <si>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                                                           (ëïáñ³·ñáõÃÛáõÝ)            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</si>
  <si>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</si>
  <si>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</si>
  <si>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</si>
  <si>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</si>
  <si>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</si>
  <si>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²Õµ³Ñ³ÝáõÙ</t>
  </si>
  <si>
    <t xml:space="preserve">6.1 êàòÆ²È²Î²Ü ²ä²ÐàìàôÂÚ²Ü Üä²êîÜºð </t>
  </si>
  <si>
    <t xml:space="preserve">6.2 êàòÆ²È²Î²Ü ú¶ÜàôÂÚ²Ü ¸ð²Ø²Î²Ü ²ðî²Ð²ÚîàôÂÚ²Ø´ Üä²êîÜºð (´ÚàôæºÆò) </t>
  </si>
  <si>
    <t>6.3 ÎºÜê²ÂàÞ²ÎÜºð</t>
  </si>
  <si>
    <t xml:space="preserve"> -Ï»Ýë³Ãáß³ÏÝ»ñ</t>
  </si>
  <si>
    <t>7. ²ÚÈ Ì²Êêºð</t>
  </si>
  <si>
    <t xml:space="preserve">7.1 ÜìÆð²îìàôÂÚàôÜÜºð àâ-Î²è²ì²ðâ²Î²Ü (Ð²ê²ð²Î²Î²Ü) Î²¼Ø²ÎºðäàôÂÚàôÜÜºðÆÜ </t>
  </si>
  <si>
    <t>7.2 Ð²ðÎºð, ä²ðî²¸Æð ìÖ²ðÜºð ºì îàôÚÄºð, àðàÜø Î²è²ì²ðØ²Ü î²ð´ºð Ø²Î²ð¸²ÎÜºðÆ ÎàÔØÆò ÎÆð²èìàôØ ºÜ ØÆØÚ²Üò ÜÎ²îØ²Ø´</t>
  </si>
  <si>
    <t xml:space="preserve"> -²ßË³ï³í³ñÓÇ ýáÝ¹</t>
  </si>
  <si>
    <t xml:space="preserve"> -²ÛÉ Ñ³ñÏ»ñ</t>
  </si>
  <si>
    <t>7.3 ¸²î²ð²ÜÜºðÆ ÎàÔØÆò ÜÞ²Ü²Îì²Ì îàôÚÄºð ºì îàô¶²ÜøÜºð</t>
  </si>
  <si>
    <t xml:space="preserve"> -¸³ï³ñ³ÝÝ»ñÇ ÏáÕÙÇó Ýß³Ý³Ïí³Í ïáõÛÅ»ñ ¨ ïáõ·³ÝùÝ»ñ</t>
  </si>
  <si>
    <t>7.4 ´Ü²Î²Ü ²ÔºîÜºðÆò Î²Ø ²ÚÈ ´Ü²Î²Ü ä²îÖ²èÜºðàì ²è²æ²ò²Ì ìÜ²êÜºðÆ Î²Ø ìÜ²êì²ÌøÜºðÆ ìºð²Î²Ü¶ÜàôØ</t>
  </si>
  <si>
    <t xml:space="preserve"> -´Ý³Ï³Ý ³Õ»ïÝ»ñÇó ³é³ç³ó³Í íÝ³ëí³ÍùÝ»ñÇ Ï³Ù íÝ³ëÝ»ñÇ í»ñ³Ï³Ý·ÝáõÙ</t>
  </si>
  <si>
    <t xml:space="preserve"> -àã-ÝÛáõÃ³Ï³Ý ÑÇÙÝ³Ï³Ý ÙÇçáóÝ»ñ</t>
  </si>
  <si>
    <t xml:space="preserve"> -ì»ñ³í³×³éùÇ Ñ³Ù³ñ Ý³Ë³ï»ëí³Í ³åñ³ÝùÝ»ñ</t>
  </si>
  <si>
    <t xml:space="preserve"> -êå³éÙ³Ý Ýå³ï³Ïáí å³ÑíáÕ å³ß³ñÝ»ñ</t>
  </si>
  <si>
    <t xml:space="preserve"> -²ÛÉ µÝ³Ï³Ý Í³·áõÙ áõÝ»óáÕ ³ÏïÇíÝ»ñ</t>
  </si>
  <si>
    <t xml:space="preserve"> -àã ÝÛáõÃ³Ï³Ý ã³ñï³¹ñí³Í ³ÏïÇíÝ»ñ</t>
  </si>
  <si>
    <t>(Ñ³½³ñ ¹ñ³Ùáí)</t>
  </si>
  <si>
    <t>î³ñ»Ï³Ý Ñ³ëï³ïí³Í åÉ³Ý</t>
  </si>
  <si>
    <t>î³ñ»Ï³Ý ×ßïí³Í åÉ³Ý</t>
  </si>
  <si>
    <t>ö³ëï³óÇ</t>
  </si>
  <si>
    <t>ÀÝ¹³Ù»ÝÁ</t>
  </si>
  <si>
    <t xml:space="preserve"> (ë.5 + ë.6)</t>
  </si>
  <si>
    <t>í³ñã³Ï³Ý Ù³ë</t>
  </si>
  <si>
    <t>üáÝ¹³ÛÇÝ Ù³ë</t>
  </si>
  <si>
    <t>(ë.8+ ë.9)</t>
  </si>
  <si>
    <t>í³ñã³Ï³Ý µÛáõç»</t>
  </si>
  <si>
    <t>ýáÝ¹³ÛÇÝ µÛáõç»</t>
  </si>
  <si>
    <t>(ë.11+ ë.12)</t>
  </si>
  <si>
    <t xml:space="preserve">5. Ծախսերի ֆինանսավորման աղբյուրի կոդը՝ (համայնքի բյուջե՝ 2) </t>
  </si>
  <si>
    <r>
      <t xml:space="preserve">6. Չափի միավորը՝ </t>
    </r>
    <r>
      <rPr>
        <u val="single"/>
        <sz val="12"/>
        <rFont val="Arial Armenian"/>
        <family val="2"/>
      </rPr>
      <t>հազար դրամ</t>
    </r>
  </si>
  <si>
    <t>ՀԱՄԱՅՆՔԻ ՂԵԿԱՎԱՐ՝ ____________________</t>
  </si>
  <si>
    <t>5. Հիմնարկը սպասարկող գանձապետական ստորաբաժանման անվանումըª ÐÐ ýÇÝ. Ý³Ë. ·áñÍ³é. í³ñã.</t>
  </si>
  <si>
    <t>06-042</t>
  </si>
  <si>
    <t xml:space="preserve">1. Համայնքի անվանումըª </t>
  </si>
  <si>
    <t>2. Փոստային հասցենª ÐÐ Èáéáõ Ù³ñ½, ·. È»éÝ³í³Ý</t>
  </si>
  <si>
    <t>տարածքային դասակարգմանª 06-042</t>
  </si>
  <si>
    <t xml:space="preserve">2. Փոստային հասցենª ÐÐ Èáéáõ Ù³ñ½, ·. È»éÝ³í³Ý </t>
  </si>
  <si>
    <t>(08.01.2019թ. - 30.12.2019թ. ժամանակահատվածի համար)</t>
  </si>
  <si>
    <t>§____¦ ______________ 2020Ã. </t>
  </si>
  <si>
    <t>08.01.2019Ã -- 30.12.2019Ã.. ժամանակահատվածի համար</t>
  </si>
  <si>
    <t>´. àâ üÆÜ²Üê²Î²Ü ²ÎîÆìÜºðÆ ¶Ìàì Ì²Êêºð (ïáÕ5100+ïáÕ5200+ïáÕ5300+ïáÕ5400)</t>
  </si>
  <si>
    <t>§24_¦փետրվարի  2020Ã.</t>
  </si>
  <si>
    <r>
      <t xml:space="preserve">¸ð²Øàì ìÖ²ðìàÔ ²ÞÊ²î²ì²ðÒºð ºì Ð²ìºÈ²ìÖ²ðÜºð </t>
    </r>
    <r>
      <rPr>
        <sz val="10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</si>
  <si>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10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</si>
  <si>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10"/>
        <rFont val="Arial LatArm"/>
        <family val="2"/>
      </rPr>
      <t>(ïáÕ4131)</t>
    </r>
  </si>
  <si>
    <r>
      <t xml:space="preserve">Þ²ðàôÜ²Î²Î²Ü Ì²Êêºð </t>
    </r>
    <r>
      <rPr>
        <sz val="10"/>
        <rFont val="Arial LatArm"/>
        <family val="2"/>
      </rPr>
      <t>(ïáÕ4211+ïáÕ4212+ïáÕ4213+ïáÕ4214+ïáÕ4215+ïáÕ4216+ïáÕ4217)</t>
    </r>
  </si>
  <si>
    <r>
      <t xml:space="preserve"> -</t>
    </r>
    <r>
      <rPr>
        <sz val="10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</si>
  <si>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10"/>
        <rFont val="Arial LatArm"/>
        <family val="2"/>
      </rPr>
      <t>(ïáÕ4221+ïáÕ4222+ïáÕ4223)</t>
    </r>
  </si>
  <si>
    <r>
      <t xml:space="preserve"> ²ÚÈ Ø²êÜ²¶Æî²Î²Ü Ì²è²ÚàôÂÚàôÜÜºðÆ Òºèø ´ºðàôØ  </t>
    </r>
    <r>
      <rPr>
        <sz val="10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</si>
  <si>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10"/>
        <rFont val="Arial LatArm"/>
        <family val="2"/>
      </rPr>
      <t>(ïáÕ4251+ïáÕ4252)</t>
    </r>
  </si>
  <si>
    <r>
      <t xml:space="preserve"> ÜÚàôÂºð </t>
    </r>
    <r>
      <rPr>
        <sz val="10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</si>
  <si>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sz val="10"/>
        <color indexed="8"/>
        <rFont val="Arial LatArm"/>
        <family val="2"/>
      </rPr>
      <t>1.3 îàÎàê²ìÖ²ðÜºð (ïáÕ4310+ïáÕ 4320+ïáÕ4330)</t>
    </r>
  </si>
  <si>
    <r>
      <t xml:space="preserve">ÜºðøÆÜ îàÎàê²ìÖ²ðÜºð </t>
    </r>
    <r>
      <rPr>
        <sz val="10"/>
        <color indexed="8"/>
        <rFont val="Arial LatArm"/>
        <family val="2"/>
      </rPr>
      <t>(ïáÕ4311+ïáÕ4312)</t>
    </r>
  </si>
  <si>
    <r>
      <t xml:space="preserve">²ðî²øÆÜ îàÎàê²ìÖ²ðÜºð </t>
    </r>
    <r>
      <rPr>
        <sz val="10"/>
        <color indexed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</si>
  <si>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10"/>
        <color indexed="8"/>
        <rFont val="Arial LatArm"/>
        <family val="2"/>
      </rPr>
      <t xml:space="preserve">(ïáÕ4331+ïáÕ4332+ïáÕ4333) </t>
    </r>
  </si>
  <si>
    <r>
      <t xml:space="preserve">êàô´êÆ¸Æ²Üºð äºî²Î²Ü (Ð²Ø²ÚÜø²ÚÆÜ) Î²¼Ø²ÎºðäàôÂÚàôÜÜºðÆÜ </t>
    </r>
    <r>
      <rPr>
        <sz val="10"/>
        <color indexed="8"/>
        <rFont val="Arial LatArm"/>
        <family val="2"/>
      </rPr>
      <t>(ïáÕ4411+ïáÕ4412)</t>
    </r>
  </si>
  <si>
    <r>
      <t xml:space="preserve">êàô´êÆ¸Æ²Üºð àâ äºî²Î²Ü (àâ Ð²Ø²ÚÜø²ÚÆÜ) Î²¼Ø²ÎºðäàôÂÚàôÜÜºðÆÜ </t>
    </r>
    <r>
      <rPr>
        <sz val="10"/>
        <color indexed="8"/>
        <rFont val="Arial LatArm"/>
        <family val="2"/>
      </rPr>
      <t>(ïáÕ4421+ïáÕ4422)</t>
    </r>
  </si>
  <si>
    <r>
      <t>¸ð²Ø²ÞÜàðÐÜºð úî²ðºðÎðÚ² Î²è²ì²ðàôÂÚàôÜÜºðÆÜ</t>
    </r>
    <r>
      <rPr>
        <sz val="10"/>
        <color indexed="8"/>
        <rFont val="Arial LatArm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</si>
  <si>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10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</si>
  <si>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10"/>
        <color indexed="8"/>
        <rFont val="Arial LatArm"/>
        <family val="2"/>
      </rPr>
      <t xml:space="preserve"> (ïáÕ4531+ïáÕ4532+ïáÕ4533)</t>
    </r>
  </si>
  <si>
    <r>
      <t>Î²äÆî²È ¸ð²Ø²ÞÜàðÐÜºð äºî²Î²Ü Ð²îì²ÌÆ ²ÚÈ Ø²Î²ð¸²ÎÜºðÆÜ</t>
    </r>
    <r>
      <rPr>
        <sz val="10"/>
        <color indexed="8"/>
        <rFont val="Arial LatArm"/>
        <family val="2"/>
      </rPr>
      <t xml:space="preserve"> (ïáÕ4541+ïáÕ4542+ïáÕ4543)</t>
    </r>
  </si>
  <si>
    <r>
      <t xml:space="preserve">1.6 êàòÆ²È²Î²Ü Üä²êîÜºð ºì ÎºÜê²ÂàÞ²ÎÜºð </t>
    </r>
    <r>
      <rPr>
        <sz val="10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</si>
  <si>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10"/>
        <color indexed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</si>
  <si>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10"/>
        <color indexed="8"/>
        <rFont val="Arial LatArm"/>
        <family val="2"/>
      </rPr>
      <t xml:space="preserve">(ïáÕ4641) </t>
    </r>
  </si>
  <si>
    <r>
      <t xml:space="preserve">1.7 ²ÚÈ Ì²Êêºð </t>
    </r>
    <r>
      <rPr>
        <sz val="10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</si>
  <si>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10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</si>
  <si>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10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</si>
  <si>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10"/>
        <color indexed="8"/>
        <rFont val="Arial LatArm"/>
        <family val="2"/>
      </rPr>
      <t>(ïáÕ4731)</t>
    </r>
  </si>
  <si>
    <r>
      <t xml:space="preserve"> ´Ü²Î²Ü ²ÔºîÜºðÆò Î²Ø ²ÚÈ ´Ü²Î²Ü ä²îÖ²èÜºðàì ²è²æ²ò²Ì ìÜ²êÜºðÆ Î²Ø ìÜ²êì²ÌøÜºðÆ ìºð²Î²Ü¶ÜàôØ </t>
    </r>
    <r>
      <rPr>
        <sz val="10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</si>
  <si>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10"/>
        <color indexed="8"/>
        <rFont val="Arial LatArm"/>
        <family val="2"/>
      </rPr>
      <t xml:space="preserve"> </t>
    </r>
    <r>
      <rPr>
        <i/>
        <sz val="10"/>
        <color indexed="8"/>
        <rFont val="Arial LatArm"/>
        <family val="2"/>
      </rPr>
      <t xml:space="preserve">ìºð²Î²Ü¶ÜàôØ </t>
    </r>
    <r>
      <rPr>
        <sz val="10"/>
        <color indexed="8"/>
        <rFont val="Arial LatArm"/>
        <family val="2"/>
      </rPr>
      <t>(ïáÕ4751)</t>
    </r>
  </si>
  <si>
    <r>
      <t xml:space="preserve"> ²ÚÈ Ì²Êêºð </t>
    </r>
    <r>
      <rPr>
        <sz val="10"/>
        <color indexed="8"/>
        <rFont val="Arial LatArm"/>
        <family val="2"/>
      </rPr>
      <t>(ïáÕ4761)</t>
    </r>
  </si>
  <si>
    <r>
      <t xml:space="preserve">ä²Ðàôêî²ÚÆÜ ØÆæàòÜºð </t>
    </r>
    <r>
      <rPr>
        <sz val="10"/>
        <color indexed="8"/>
        <rFont val="Arial LatArm"/>
        <family val="2"/>
      </rPr>
      <t>(ïáÕ4771)</t>
    </r>
  </si>
  <si>
    <r>
      <t xml:space="preserve">ÞºÜøºð ºì ÞÆÜàôÂÚàôÜÜºð                                       </t>
    </r>
    <r>
      <rPr>
        <sz val="10"/>
        <color indexed="8"/>
        <rFont val="Arial LatArm"/>
        <family val="2"/>
      </rPr>
      <t>(ïáÕ5111+ïáÕ5112+ïáÕ5113)</t>
    </r>
  </si>
  <si>
    <r>
      <t xml:space="preserve">ØºøºÜ²Üºð ºì ê²ðø²ìàðàôØÜºð                        </t>
    </r>
    <r>
      <rPr>
        <sz val="10"/>
        <color indexed="8"/>
        <rFont val="Arial LatArm"/>
        <family val="2"/>
      </rPr>
      <t>(ïáÕ5121+ ïáÕ5122+ïáÕ5123)</t>
    </r>
  </si>
  <si>
    <r>
      <t xml:space="preserve"> ²ÚÈ ÐÆØÜ²Î²Ü ØÆæàòÜºð                                   </t>
    </r>
    <r>
      <rPr>
        <sz val="10"/>
        <color indexed="8"/>
        <rFont val="Arial LatArm"/>
        <family val="2"/>
      </rPr>
      <t>(ïáÕ 5131+ïáÕ 5132+ïáÕ 5133+ ïáÕ5134)</t>
    </r>
  </si>
  <si>
    <r>
      <t xml:space="preserve">1.2 ä²Þ²ðÜºð </t>
    </r>
    <r>
      <rPr>
        <sz val="10"/>
        <color indexed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</si>
  <si>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10"/>
        <color indexed="8"/>
        <rFont val="Arial LatArm"/>
        <family val="2"/>
      </rPr>
      <t>(ïáÕ 5311)</t>
    </r>
  </si>
  <si>
    <r>
      <t xml:space="preserve">1.4 â²ðî²¸ðì²Ì ԱԿՏԻՎՆԵՐ </t>
    </r>
    <r>
      <rPr>
        <sz val="10"/>
        <rFont val="Arial LatArm"/>
        <family val="2"/>
      </rPr>
      <t>(ïáÕ 5411+ïáÕ 5421+ïáÕ 5431+ïáÕ5441)</t>
    </r>
  </si>
  <si>
    <r>
      <t>ä²Þ²ðÜºðÆ Æð²òàôØÆò Øàôîøºð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</si>
  <si>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>â²ðî²¸ðì²Ì ²ÎîÆìÜºðÆ Æð²òàôØÆò Øàôîøºð</t>
    </r>
    <r>
      <rPr>
        <i/>
        <sz val="10"/>
        <rFont val="Arial LatArm"/>
        <family val="2"/>
      </rPr>
      <t xml:space="preserve">` </t>
    </r>
    <r>
      <rPr>
        <sz val="10"/>
        <rFont val="Arial LatArm"/>
        <family val="2"/>
      </rPr>
      <t>(ïáÕ6410+ïáÕ6420+ïáÕ6430+ïáÕ6440)</t>
    </r>
  </si>
  <si>
    <r>
      <t xml:space="preserve"> -</t>
    </r>
    <r>
      <rPr>
        <sz val="8"/>
        <rFont val="Arial LatArm"/>
        <family val="2"/>
      </rPr>
      <t>¿Ý»ñ·»ïÇÏ  Í³é³ÛáõÃÛáõÝÝ»ñ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</si>
</sst>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000"/>
    <numFmt numFmtId="186" formatCode="0000"/>
    <numFmt numFmtId="187" formatCode="#,##0.0"/>
    <numFmt numFmtId="188" formatCode="#,##0.000"/>
    <numFmt numFmtId="189" formatCode="0.000"/>
    <numFmt numFmtId="190" formatCode="#,##0.0_);\(#,##0.0\)"/>
    <numFmt numFmtId="191" formatCode="#,##0.0&quot;  &quot;;\-#,##0.0&quot;  &quot;"/>
    <numFmt numFmtId="192" formatCode="0.0E+00"/>
    <numFmt numFmtId="193" formatCode="0E+00"/>
  </numFmts>
  <fonts count="59">
    <font>
      <sz val="10"/>
      <name val="Arial"/>
      <family val="0"/>
    </font>
    <font>
      <sz val="8"/>
      <name val="Arial"/>
      <family val="2"/>
    </font>
    <font>
      <sz val="8"/>
      <name val="Arial Armenian"/>
      <family val="2"/>
    </font>
    <font>
      <sz val="10"/>
      <name val="Arial Armenian"/>
      <family val="2"/>
    </font>
    <font>
      <sz val="12"/>
      <name val="Arial Armenian"/>
      <family val="2"/>
    </font>
    <font>
      <sz val="9"/>
      <name val="Arial Armenian"/>
      <family val="2"/>
    </font>
    <font>
      <sz val="14"/>
      <name val="Arial Armenian"/>
      <family val="2"/>
    </font>
    <font>
      <sz val="7.5"/>
      <name val="Arial Armenian"/>
      <family val="2"/>
    </font>
    <font>
      <sz val="10"/>
      <name val="Arial LatArm"/>
      <family val="2"/>
    </font>
    <font>
      <b/>
      <sz val="10"/>
      <name val="Times Armenian"/>
      <family val="1"/>
    </font>
    <font>
      <u val="single"/>
      <sz val="12"/>
      <name val="Arial Armenian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 LatArm"/>
      <family val="2"/>
    </font>
    <font>
      <b/>
      <sz val="10"/>
      <name val="Arial LatArm"/>
      <family val="2"/>
    </font>
    <font>
      <i/>
      <sz val="9"/>
      <name val="Arial LatArm"/>
      <family val="2"/>
    </font>
    <font>
      <sz val="10"/>
      <color indexed="10"/>
      <name val="Arial LatArm"/>
      <family val="2"/>
    </font>
    <font>
      <i/>
      <sz val="10"/>
      <name val="Arial LatArm"/>
      <family val="2"/>
    </font>
    <font>
      <sz val="10"/>
      <color indexed="8"/>
      <name val="Arial LatArm"/>
      <family val="2"/>
    </font>
    <font>
      <i/>
      <sz val="10"/>
      <color indexed="8"/>
      <name val="Arial LatArm"/>
      <family val="2"/>
    </font>
    <font>
      <sz val="7.5"/>
      <name val="Arial LatArm"/>
      <family val="2"/>
    </font>
    <font>
      <sz val="8"/>
      <name val="Arial LatArm"/>
      <family val="2"/>
    </font>
    <font>
      <sz val="8"/>
      <color indexed="8"/>
      <name val="Arial LatArm"/>
      <family val="2"/>
    </font>
    <font>
      <i/>
      <sz val="8"/>
      <name val="Arial LatArm"/>
      <family val="2"/>
    </font>
    <font>
      <i/>
      <sz val="8"/>
      <color indexed="8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9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right"/>
      <protection locked="0"/>
    </xf>
    <xf numFmtId="14" fontId="9" fillId="0" borderId="0" xfId="0" applyNumberFormat="1" applyFont="1" applyAlignment="1" applyProtection="1">
      <alignment/>
      <protection locked="0"/>
    </xf>
    <xf numFmtId="0" fontId="9" fillId="0" borderId="0" xfId="0" applyFont="1" applyAlignment="1">
      <alignment/>
    </xf>
    <xf numFmtId="14" fontId="9" fillId="0" borderId="0" xfId="0" applyNumberFormat="1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7" fontId="0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8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vertical="center" shrinkToFit="1"/>
    </xf>
    <xf numFmtId="0" fontId="2" fillId="0" borderId="10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5" fontId="0" fillId="0" borderId="0" xfId="0" applyNumberFormat="1" applyAlignment="1">
      <alignment vertical="center"/>
    </xf>
    <xf numFmtId="190" fontId="0" fillId="0" borderId="0" xfId="0" applyNumberFormat="1" applyAlignment="1">
      <alignment vertical="center"/>
    </xf>
    <xf numFmtId="191" fontId="0" fillId="0" borderId="0" xfId="0" applyNumberFormat="1" applyAlignment="1">
      <alignment vertical="center"/>
    </xf>
    <xf numFmtId="184" fontId="3" fillId="0" borderId="0" xfId="0" applyNumberFormat="1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6" fillId="0" borderId="11" xfId="0" applyFont="1" applyBorder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 applyProtection="1">
      <alignment/>
      <protection locked="0"/>
    </xf>
    <xf numFmtId="7" fontId="8" fillId="0" borderId="0" xfId="0" applyNumberFormat="1" applyFont="1" applyAlignment="1">
      <alignment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8" fillId="0" borderId="12" xfId="0" applyFont="1" applyBorder="1" applyAlignment="1" applyProtection="1">
      <alignment horizontal="right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14" xfId="0" applyFont="1" applyBorder="1" applyAlignment="1" applyProtection="1">
      <alignment/>
      <protection locked="0"/>
    </xf>
    <xf numFmtId="0" fontId="8" fillId="0" borderId="15" xfId="0" applyFont="1" applyBorder="1" applyAlignment="1">
      <alignment vertical="center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7" xfId="0" applyFont="1" applyBorder="1" applyAlignment="1">
      <alignment vertical="center" wrapText="1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6" xfId="0" applyFont="1" applyBorder="1" applyAlignment="1">
      <alignment horizontal="center" vertical="center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8" xfId="0" applyFont="1" applyBorder="1" applyAlignment="1" applyProtection="1">
      <alignment vertical="center" wrapText="1"/>
      <protection locked="0"/>
    </xf>
    <xf numFmtId="0" fontId="8" fillId="0" borderId="16" xfId="0" applyFont="1" applyBorder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7" fontId="8" fillId="0" borderId="10" xfId="0" applyNumberFormat="1" applyFont="1" applyBorder="1" applyAlignment="1" applyProtection="1">
      <alignment horizontal="center" wrapText="1"/>
      <protection locked="0"/>
    </xf>
    <xf numFmtId="0" fontId="8" fillId="0" borderId="18" xfId="0" applyFont="1" applyBorder="1" applyAlignment="1" applyProtection="1">
      <alignment horizontal="right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5" xfId="0" applyNumberFormat="1" applyFont="1" applyBorder="1" applyAlignment="1" applyProtection="1">
      <alignment horizontal="center" vertical="center"/>
      <protection locked="0"/>
    </xf>
    <xf numFmtId="185" fontId="8" fillId="0" borderId="10" xfId="0" applyNumberFormat="1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13" xfId="0" applyFont="1" applyBorder="1" applyAlignment="1">
      <alignment horizontal="center" vertical="center"/>
    </xf>
    <xf numFmtId="184" fontId="30" fillId="0" borderId="10" xfId="0" applyNumberFormat="1" applyFont="1" applyBorder="1" applyAlignment="1" applyProtection="1">
      <alignment horizontal="center" vertical="center"/>
      <protection locked="0"/>
    </xf>
    <xf numFmtId="0" fontId="30" fillId="0" borderId="10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left" vertical="center" wrapText="1"/>
    </xf>
    <xf numFmtId="184" fontId="30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horizontal="center" vertical="center" wrapText="1"/>
    </xf>
    <xf numFmtId="184" fontId="30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5" fontId="3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5" fontId="31" fillId="0" borderId="0" xfId="0" applyNumberFormat="1" applyFont="1" applyAlignment="1">
      <alignment vertical="center"/>
    </xf>
    <xf numFmtId="190" fontId="31" fillId="0" borderId="0" xfId="0" applyNumberFormat="1" applyFont="1" applyAlignment="1">
      <alignment vertical="center"/>
    </xf>
    <xf numFmtId="191" fontId="31" fillId="0" borderId="0" xfId="0" applyNumberFormat="1" applyFont="1" applyAlignment="1">
      <alignment vertical="center"/>
    </xf>
    <xf numFmtId="0" fontId="31" fillId="0" borderId="0" xfId="0" applyFont="1" applyAlignment="1">
      <alignment vertical="center"/>
    </xf>
    <xf numFmtId="5" fontId="8" fillId="0" borderId="0" xfId="0" applyNumberFormat="1" applyFont="1" applyAlignment="1">
      <alignment vertical="center"/>
    </xf>
    <xf numFmtId="190" fontId="8" fillId="0" borderId="0" xfId="0" applyNumberFormat="1" applyFont="1" applyAlignment="1">
      <alignment vertical="center"/>
    </xf>
    <xf numFmtId="191" fontId="8" fillId="0" borderId="0" xfId="0" applyNumberFormat="1" applyFont="1" applyAlignment="1">
      <alignment vertical="center"/>
    </xf>
    <xf numFmtId="5" fontId="30" fillId="0" borderId="0" xfId="0" applyNumberFormat="1" applyFont="1" applyAlignment="1">
      <alignment vertical="center"/>
    </xf>
    <xf numFmtId="190" fontId="30" fillId="0" borderId="0" xfId="0" applyNumberFormat="1" applyFont="1" applyAlignment="1">
      <alignment vertical="center"/>
    </xf>
    <xf numFmtId="191" fontId="30" fillId="0" borderId="0" xfId="0" applyNumberFormat="1" applyFont="1" applyAlignment="1">
      <alignment vertical="center"/>
    </xf>
    <xf numFmtId="0" fontId="30" fillId="0" borderId="13" xfId="0" applyFont="1" applyBorder="1" applyAlignment="1">
      <alignment horizontal="right" vertical="center"/>
    </xf>
    <xf numFmtId="0" fontId="30" fillId="0" borderId="14" xfId="0" applyFont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5" fontId="30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/>
    </xf>
    <xf numFmtId="5" fontId="30" fillId="0" borderId="0" xfId="0" applyNumberFormat="1" applyFont="1" applyBorder="1" applyAlignment="1">
      <alignment horizontal="center" vertical="center"/>
    </xf>
    <xf numFmtId="190" fontId="30" fillId="0" borderId="13" xfId="0" applyNumberFormat="1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5" fontId="30" fillId="0" borderId="0" xfId="0" applyNumberFormat="1" applyFont="1" applyBorder="1" applyAlignment="1">
      <alignment horizontal="center" vertical="center" wrapText="1"/>
    </xf>
    <xf numFmtId="190" fontId="30" fillId="0" borderId="10" xfId="0" applyNumberFormat="1" applyFont="1" applyBorder="1" applyAlignment="1">
      <alignment horizontal="center" vertical="center" wrapText="1"/>
    </xf>
    <xf numFmtId="191" fontId="30" fillId="0" borderId="10" xfId="0" applyNumberFormat="1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10" xfId="0" applyNumberFormat="1" applyFont="1" applyBorder="1" applyAlignment="1">
      <alignment horizontal="center" vertical="center"/>
    </xf>
    <xf numFmtId="0" fontId="30" fillId="0" borderId="15" xfId="0" applyNumberFormat="1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horizontal="center" vertical="center" wrapText="1" readingOrder="1"/>
    </xf>
    <xf numFmtId="0" fontId="30" fillId="0" borderId="10" xfId="0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30" fillId="0" borderId="10" xfId="0" applyNumberFormat="1" applyFont="1" applyFill="1" applyBorder="1" applyAlignment="1">
      <alignment horizontal="left" vertical="center" wrapText="1" readingOrder="1"/>
    </xf>
    <xf numFmtId="0" fontId="32" fillId="0" borderId="10" xfId="0" applyNumberFormat="1" applyFont="1" applyFill="1" applyBorder="1" applyAlignment="1">
      <alignment horizontal="left" vertical="center" wrapText="1" readingOrder="1"/>
    </xf>
    <xf numFmtId="0" fontId="30" fillId="0" borderId="10" xfId="0" applyNumberFormat="1" applyFont="1" applyFill="1" applyBorder="1" applyAlignment="1">
      <alignment vertical="center" wrapText="1" readingOrder="1"/>
    </xf>
    <xf numFmtId="0" fontId="32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190" fontId="8" fillId="0" borderId="10" xfId="0" applyNumberFormat="1" applyFont="1" applyBorder="1" applyAlignment="1">
      <alignment vertical="center"/>
    </xf>
    <xf numFmtId="191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91" fontId="30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1" fillId="0" borderId="0" xfId="0" applyFont="1" applyAlignment="1" applyProtection="1">
      <alignment horizontal="right"/>
      <protection locked="0"/>
    </xf>
    <xf numFmtId="14" fontId="31" fillId="0" borderId="0" xfId="0" applyNumberFormat="1" applyFont="1" applyAlignment="1" applyProtection="1">
      <alignment/>
      <protection locked="0"/>
    </xf>
    <xf numFmtId="14" fontId="31" fillId="0" borderId="0" xfId="0" applyNumberFormat="1" applyFont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 applyProtection="1">
      <alignment horizontal="right"/>
      <protection locked="0"/>
    </xf>
    <xf numFmtId="14" fontId="30" fillId="0" borderId="0" xfId="0" applyNumberFormat="1" applyFont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30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8" fillId="0" borderId="18" xfId="0" applyFont="1" applyBorder="1" applyAlignment="1">
      <alignment vertical="center" wrapText="1"/>
    </xf>
    <xf numFmtId="0" fontId="30" fillId="0" borderId="18" xfId="0" applyFont="1" applyBorder="1" applyAlignment="1">
      <alignment/>
    </xf>
    <xf numFmtId="0" fontId="30" fillId="0" borderId="16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center" wrapText="1"/>
    </xf>
    <xf numFmtId="49" fontId="8" fillId="33" borderId="10" xfId="0" applyNumberFormat="1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vertical="center" wrapText="1"/>
    </xf>
    <xf numFmtId="49" fontId="36" fillId="0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33" borderId="10" xfId="0" applyFont="1" applyFill="1" applyBorder="1" applyAlignment="1">
      <alignment horizontal="center"/>
    </xf>
    <xf numFmtId="0" fontId="35" fillId="0" borderId="10" xfId="0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top" wrapText="1"/>
    </xf>
    <xf numFmtId="49" fontId="36" fillId="0" borderId="10" xfId="0" applyNumberFormat="1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/>
    </xf>
    <xf numFmtId="49" fontId="35" fillId="0" borderId="10" xfId="0" applyNumberFormat="1" applyFont="1" applyFill="1" applyBorder="1" applyAlignment="1">
      <alignment horizontal="center" wrapText="1"/>
    </xf>
    <xf numFmtId="184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30" fillId="0" borderId="15" xfId="0" applyFont="1" applyBorder="1" applyAlignment="1">
      <alignment/>
    </xf>
    <xf numFmtId="0" fontId="30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/>
    </xf>
    <xf numFmtId="0" fontId="30" fillId="0" borderId="18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0" fontId="30" fillId="0" borderId="15" xfId="0" applyFont="1" applyBorder="1" applyAlignment="1">
      <alignment horizontal="center"/>
    </xf>
    <xf numFmtId="184" fontId="8" fillId="0" borderId="0" xfId="0" applyNumberFormat="1" applyFont="1" applyAlignment="1">
      <alignment/>
    </xf>
    <xf numFmtId="0" fontId="30" fillId="0" borderId="0" xfId="0" applyFont="1" applyAlignment="1">
      <alignment horizontal="right"/>
    </xf>
    <xf numFmtId="0" fontId="30" fillId="0" borderId="0" xfId="0" applyFont="1" applyAlignment="1">
      <alignment horizontal="left" vertical="center"/>
    </xf>
    <xf numFmtId="0" fontId="31" fillId="0" borderId="0" xfId="0" applyFont="1" applyAlignment="1" applyProtection="1">
      <alignment/>
      <protection locked="0"/>
    </xf>
    <xf numFmtId="0" fontId="8" fillId="0" borderId="0" xfId="0" applyFont="1" applyAlignment="1">
      <alignment horizontal="right"/>
    </xf>
    <xf numFmtId="0" fontId="30" fillId="0" borderId="16" xfId="0" applyFont="1" applyBorder="1" applyAlignment="1">
      <alignment horizontal="center"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37" fillId="0" borderId="23" xfId="0" applyFont="1" applyBorder="1" applyAlignment="1">
      <alignment horizontal="center" wrapText="1"/>
    </xf>
    <xf numFmtId="0" fontId="37" fillId="0" borderId="23" xfId="0" applyFont="1" applyBorder="1" applyAlignment="1">
      <alignment horizontal="center" wrapText="1"/>
    </xf>
    <xf numFmtId="0" fontId="37" fillId="0" borderId="24" xfId="0" applyFont="1" applyBorder="1" applyAlignment="1">
      <alignment horizontal="center" wrapText="1"/>
    </xf>
    <xf numFmtId="0" fontId="37" fillId="0" borderId="25" xfId="0" applyFont="1" applyBorder="1" applyAlignment="1">
      <alignment horizontal="center" wrapText="1"/>
    </xf>
    <xf numFmtId="0" fontId="37" fillId="0" borderId="26" xfId="0" applyFont="1" applyBorder="1" applyAlignment="1">
      <alignment horizontal="center" wrapText="1"/>
    </xf>
    <xf numFmtId="0" fontId="37" fillId="0" borderId="25" xfId="0" applyFont="1" applyBorder="1" applyAlignment="1">
      <alignment horizontal="center" wrapText="1"/>
    </xf>
    <xf numFmtId="0" fontId="37" fillId="0" borderId="25" xfId="0" applyFont="1" applyBorder="1" applyAlignment="1">
      <alignment horizontal="center" vertical="top" wrapText="1"/>
    </xf>
    <xf numFmtId="0" fontId="37" fillId="0" borderId="27" xfId="0" applyFont="1" applyBorder="1" applyAlignment="1">
      <alignment horizontal="center" wrapText="1"/>
    </xf>
    <xf numFmtId="0" fontId="37" fillId="0" borderId="27" xfId="0" applyFont="1" applyBorder="1" applyAlignment="1">
      <alignment horizontal="center" wrapText="1"/>
    </xf>
    <xf numFmtId="0" fontId="37" fillId="0" borderId="28" xfId="0" applyFont="1" applyBorder="1" applyAlignment="1">
      <alignment horizontal="center" wrapText="1"/>
    </xf>
    <xf numFmtId="0" fontId="37" fillId="0" borderId="29" xfId="0" applyFont="1" applyBorder="1" applyAlignment="1">
      <alignment horizontal="center" wrapText="1"/>
    </xf>
    <xf numFmtId="0" fontId="37" fillId="0" borderId="0" xfId="0" applyFont="1" applyBorder="1" applyAlignment="1">
      <alignment horizontal="center" wrapText="1"/>
    </xf>
    <xf numFmtId="0" fontId="37" fillId="0" borderId="29" xfId="0" applyFont="1" applyBorder="1" applyAlignment="1">
      <alignment horizontal="center" wrapText="1"/>
    </xf>
    <xf numFmtId="0" fontId="37" fillId="0" borderId="29" xfId="0" applyFont="1" applyBorder="1" applyAlignment="1">
      <alignment horizontal="center" vertical="top" wrapText="1"/>
    </xf>
    <xf numFmtId="0" fontId="8" fillId="0" borderId="27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37" fillId="0" borderId="30" xfId="0" applyFont="1" applyBorder="1" applyAlignment="1">
      <alignment horizontal="center" wrapText="1"/>
    </xf>
    <xf numFmtId="0" fontId="37" fillId="0" borderId="31" xfId="0" applyFont="1" applyBorder="1" applyAlignment="1">
      <alignment horizontal="center" wrapText="1"/>
    </xf>
    <xf numFmtId="0" fontId="8" fillId="0" borderId="3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31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37" fillId="0" borderId="32" xfId="0" applyFont="1" applyBorder="1" applyAlignment="1">
      <alignment horizontal="center" wrapText="1"/>
    </xf>
    <xf numFmtId="0" fontId="8" fillId="0" borderId="32" xfId="0" applyFont="1" applyBorder="1" applyAlignment="1">
      <alignment wrapText="1"/>
    </xf>
    <xf numFmtId="0" fontId="37" fillId="0" borderId="32" xfId="0" applyFont="1" applyBorder="1" applyAlignment="1">
      <alignment horizontal="center" vertical="top" wrapText="1"/>
    </xf>
    <xf numFmtId="0" fontId="37" fillId="0" borderId="32" xfId="0" applyFont="1" applyBorder="1" applyAlignment="1">
      <alignment horizontal="center" wrapText="1"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49" fontId="38" fillId="33" borderId="10" xfId="0" applyNumberFormat="1" applyFont="1" applyFill="1" applyBorder="1" applyAlignment="1">
      <alignment horizontal="center" vertical="center" wrapText="1"/>
    </xf>
    <xf numFmtId="184" fontId="38" fillId="33" borderId="10" xfId="0" applyNumberFormat="1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vertical="center" wrapText="1"/>
    </xf>
    <xf numFmtId="184" fontId="38" fillId="33" borderId="10" xfId="0" applyNumberFormat="1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left" vertical="center" wrapText="1"/>
    </xf>
    <xf numFmtId="49" fontId="38" fillId="0" borderId="10" xfId="0" applyNumberFormat="1" applyFont="1" applyFill="1" applyBorder="1" applyAlignment="1">
      <alignment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184" fontId="38" fillId="33" borderId="10" xfId="0" applyNumberFormat="1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49" fontId="40" fillId="0" borderId="10" xfId="0" applyNumberFormat="1" applyFont="1" applyFill="1" applyBorder="1" applyAlignment="1">
      <alignment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38" fillId="33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 wrapText="1"/>
    </xf>
    <xf numFmtId="49" fontId="41" fillId="0" borderId="10" xfId="0" applyNumberFormat="1" applyFont="1" applyFill="1" applyBorder="1" applyAlignment="1">
      <alignment vertical="center" wrapText="1"/>
    </xf>
    <xf numFmtId="0" fontId="38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horizontal="left" vertical="center" wrapText="1"/>
    </xf>
    <xf numFmtId="0" fontId="38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184" fontId="38" fillId="33" borderId="10" xfId="0" applyNumberFormat="1" applyFont="1" applyFill="1" applyBorder="1" applyAlignment="1">
      <alignment horizontal="center" vertical="top"/>
    </xf>
    <xf numFmtId="0" fontId="38" fillId="33" borderId="10" xfId="0" applyFont="1" applyFill="1" applyBorder="1" applyAlignment="1">
      <alignment horizontal="center" vertical="top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justify" vertical="center" wrapText="1"/>
    </xf>
    <xf numFmtId="49" fontId="38" fillId="0" borderId="10" xfId="57" applyNumberFormat="1" applyFont="1" applyFill="1" applyBorder="1" applyAlignment="1">
      <alignment horizontal="center" vertical="top" wrapText="1"/>
      <protection/>
    </xf>
    <xf numFmtId="49" fontId="40" fillId="0" borderId="10" xfId="57" applyNumberFormat="1" applyFont="1" applyFill="1" applyBorder="1" applyAlignment="1">
      <alignment vertical="center" wrapText="1"/>
      <protection/>
    </xf>
    <xf numFmtId="0" fontId="39" fillId="0" borderId="10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lass0-Armenia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Desktop\Spitak%20byuje%202014\Gexasar_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kamut"/>
      <sheetName val="gortcarn"/>
      <sheetName val="tnt"/>
      <sheetName val="tnt.gorc"/>
      <sheetName val="mnac"/>
      <sheetName val="aparat"/>
      <sheetName val="aparat ntpm"/>
      <sheetName val="Berqi ton"/>
      <sheetName val="maraton"/>
      <sheetName val="arandzin dproc"/>
      <sheetName val="mankap1"/>
      <sheetName val="mankap 1 ntpm"/>
      <sheetName val="Artadprocakan"/>
      <sheetName val="arandzin mshakujt"/>
      <sheetName val="gradaran"/>
      <sheetName val="ajl mshak.mijocarum"/>
      <sheetName val=" sport"/>
      <sheetName val="01.03.03"/>
      <sheetName val="01.06.01"/>
      <sheetName val="varc.has.ashx."/>
      <sheetName val="poxoc.lusav."/>
      <sheetName val="patvir"/>
      <sheetName val="soc erex.cnund"/>
      <sheetName val="soc haraz.korcrac"/>
      <sheetName val="arandzin soc"/>
      <sheetName val="arandzin aih"/>
      <sheetName val="arandzin axbahan."/>
      <sheetName val="arandzin komunal"/>
      <sheetName val="arandzin chanaparh"/>
      <sheetName val="arandzin gaz"/>
      <sheetName val="buh usman varc"/>
      <sheetName val="texnikum usman varc"/>
      <sheetName val="usman varc"/>
      <sheetName val="mshakujt hushardzan"/>
      <sheetName val="eritas."/>
      <sheetName val="arandzin aroxg"/>
      <sheetName val="gerezmanner"/>
      <sheetName val="bjudj. chnax.caxs"/>
      <sheetName val="tnt.harab."/>
      <sheetName val="ekamut eramsjak"/>
      <sheetName val="caxser eramsjak"/>
      <sheetName val="Texekutjun"/>
      <sheetName val="texekanq"/>
      <sheetName val="hastiqacucak"/>
      <sheetName val="Sheet1"/>
      <sheetName val="titxosate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0"/>
  <sheetViews>
    <sheetView zoomScalePageLayoutView="0" workbookViewId="0" topLeftCell="A1">
      <selection activeCell="A15" sqref="A15:G15"/>
    </sheetView>
  </sheetViews>
  <sheetFormatPr defaultColWidth="9.140625" defaultRowHeight="12.75"/>
  <cols>
    <col min="1" max="5" width="9.140625" style="12" customWidth="1"/>
    <col min="6" max="6" width="4.421875" style="12" customWidth="1"/>
    <col min="7" max="7" width="1.8515625" style="12" customWidth="1"/>
    <col min="8" max="14" width="9.140625" style="12" customWidth="1"/>
    <col min="15" max="15" width="15.421875" style="12" customWidth="1"/>
    <col min="16" max="16384" width="9.140625" style="12" customWidth="1"/>
  </cols>
  <sheetData>
    <row r="1" spans="1:20" ht="19.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11"/>
      <c r="P1" s="35"/>
      <c r="Q1" s="35"/>
      <c r="R1" s="35"/>
      <c r="S1" s="35"/>
      <c r="T1" s="35"/>
    </row>
    <row r="2" spans="1:20" ht="19.5" customHeight="1">
      <c r="A2" s="35" t="s">
        <v>490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11"/>
      <c r="P2" s="36"/>
      <c r="Q2" s="36"/>
      <c r="R2" s="36"/>
      <c r="S2" s="36"/>
      <c r="T2" s="36"/>
    </row>
    <row r="3" spans="1:20" ht="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</row>
    <row r="4" spans="1:20" ht="19.5" customHeight="1">
      <c r="A4" s="35" t="s">
        <v>104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11"/>
      <c r="P4" s="36"/>
      <c r="Q4" s="36"/>
      <c r="R4" s="36"/>
      <c r="S4" s="36"/>
      <c r="T4" s="36"/>
    </row>
    <row r="5" spans="1:20" ht="19.5" customHeight="1">
      <c r="A5" s="35" t="s">
        <v>999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11"/>
      <c r="P5" s="36"/>
      <c r="Q5" s="36"/>
      <c r="R5" s="36"/>
      <c r="S5" s="36"/>
      <c r="T5" s="36"/>
    </row>
    <row r="6" spans="1:20" ht="15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</row>
    <row r="7" spans="1:20" ht="21.75" customHeight="1">
      <c r="A7" s="19" t="s">
        <v>995</v>
      </c>
      <c r="B7" s="19"/>
      <c r="C7" s="19"/>
      <c r="D7" s="37" t="s">
        <v>237</v>
      </c>
      <c r="E7" s="38"/>
      <c r="F7" s="19"/>
      <c r="G7" s="19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1:20" ht="21.75" customHeight="1">
      <c r="A8" s="19" t="s">
        <v>996</v>
      </c>
      <c r="B8" s="19"/>
      <c r="C8" s="19"/>
      <c r="D8" s="19"/>
      <c r="E8" s="19"/>
      <c r="F8" s="19"/>
      <c r="G8" s="19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0" ht="21.75" customHeight="1">
      <c r="A9" s="19" t="s">
        <v>419</v>
      </c>
      <c r="B9" s="19"/>
      <c r="C9" s="19"/>
      <c r="D9" s="19"/>
      <c r="E9" s="19"/>
      <c r="F9" s="19"/>
      <c r="G9" s="19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0" ht="21.75" customHeight="1">
      <c r="A10" s="19" t="s">
        <v>997</v>
      </c>
      <c r="B10" s="19"/>
      <c r="C10" s="19"/>
      <c r="D10" s="19"/>
      <c r="E10" s="19"/>
      <c r="F10" s="19"/>
      <c r="G10" s="19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</row>
    <row r="11" spans="1:20" ht="21.75" customHeight="1">
      <c r="A11" s="41" t="s">
        <v>78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11"/>
      <c r="P11" s="11"/>
      <c r="Q11" s="11"/>
      <c r="R11" s="11"/>
      <c r="S11" s="11"/>
      <c r="T11" s="11"/>
    </row>
    <row r="12" spans="1:20" ht="21.75" customHeight="1">
      <c r="A12" s="19" t="s">
        <v>990</v>
      </c>
      <c r="B12" s="19"/>
      <c r="C12" s="19"/>
      <c r="D12" s="19"/>
      <c r="E12" s="19"/>
      <c r="F12" s="19"/>
      <c r="G12" s="19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</row>
    <row r="13" spans="1:20" ht="21.75" customHeight="1">
      <c r="A13" s="19" t="s">
        <v>991</v>
      </c>
      <c r="B13" s="19"/>
      <c r="C13" s="19"/>
      <c r="D13" s="19"/>
      <c r="E13" s="19"/>
      <c r="F13" s="19"/>
      <c r="G13" s="19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ht="15">
      <c r="A14" s="36"/>
      <c r="B14" s="36"/>
      <c r="C14" s="36"/>
      <c r="D14" s="36"/>
      <c r="E14" s="36"/>
      <c r="F14" s="36"/>
      <c r="G14" s="36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5">
      <c r="A15" s="36" t="s">
        <v>1003</v>
      </c>
      <c r="B15" s="36"/>
      <c r="C15" s="36"/>
      <c r="D15" s="36"/>
      <c r="E15" s="36"/>
      <c r="F15" s="36"/>
      <c r="G15" s="36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</row>
    <row r="16" spans="1:20" ht="15">
      <c r="A16" s="36"/>
      <c r="B16" s="36"/>
      <c r="C16" s="36"/>
      <c r="D16" s="36"/>
      <c r="E16" s="36"/>
      <c r="F16" s="36"/>
      <c r="G16" s="36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</row>
    <row r="17" spans="1:20" ht="15">
      <c r="A17" s="35"/>
      <c r="B17" s="35"/>
      <c r="C17" s="35"/>
      <c r="D17" s="35"/>
      <c r="E17" s="35"/>
      <c r="F17" s="35"/>
      <c r="G17" s="35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</row>
    <row r="18" spans="1:20" ht="15">
      <c r="A18" s="36"/>
      <c r="B18" s="36"/>
      <c r="C18" s="36"/>
      <c r="D18" s="36"/>
      <c r="E18" s="36"/>
      <c r="F18" s="36"/>
      <c r="G18" s="36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</row>
    <row r="19" spans="1:20" ht="15">
      <c r="A19" s="36" t="s">
        <v>992</v>
      </c>
      <c r="B19" s="36"/>
      <c r="C19" s="36"/>
      <c r="D19" s="36"/>
      <c r="E19" s="36"/>
      <c r="F19" s="36"/>
      <c r="G19" s="36"/>
      <c r="H19" s="35" t="s">
        <v>238</v>
      </c>
      <c r="I19" s="35"/>
      <c r="J19" s="35"/>
      <c r="K19" s="11"/>
      <c r="L19" s="11"/>
      <c r="M19" s="11"/>
      <c r="N19" s="11"/>
      <c r="O19" s="11"/>
      <c r="P19" s="11"/>
      <c r="Q19" s="11"/>
      <c r="R19" s="11"/>
      <c r="S19" s="11"/>
      <c r="T19" s="11"/>
    </row>
    <row r="20" spans="1:20" ht="15">
      <c r="A20" s="34" t="s">
        <v>953</v>
      </c>
      <c r="B20" s="34"/>
      <c r="C20" s="34"/>
      <c r="D20" s="34"/>
      <c r="E20" s="34"/>
      <c r="F20" s="34"/>
      <c r="G20" s="34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  <row r="21" spans="1:20" ht="18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ht="18">
      <c r="A22" s="25"/>
      <c r="B22" s="35" t="s">
        <v>418</v>
      </c>
      <c r="C22" s="35"/>
      <c r="D22" s="35"/>
      <c r="E22" s="35"/>
      <c r="F22" s="35"/>
      <c r="G22" s="35"/>
      <c r="H22" s="3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18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ht="18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ht="18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1:20" ht="18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1:20" ht="18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160" spans="1:20" ht="18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</row>
  </sheetData>
  <sheetProtection/>
  <mergeCells count="28">
    <mergeCell ref="D7:E7"/>
    <mergeCell ref="H19:J19"/>
    <mergeCell ref="A3:T3"/>
    <mergeCell ref="A6:T6"/>
    <mergeCell ref="P5:T5"/>
    <mergeCell ref="A5:N5"/>
    <mergeCell ref="A18:G18"/>
    <mergeCell ref="A19:G19"/>
    <mergeCell ref="A11:N11"/>
    <mergeCell ref="A1:N1"/>
    <mergeCell ref="P1:T1"/>
    <mergeCell ref="A16:G16"/>
    <mergeCell ref="A17:G17"/>
    <mergeCell ref="A14:G14"/>
    <mergeCell ref="A15:G15"/>
    <mergeCell ref="P2:T2"/>
    <mergeCell ref="P4:T4"/>
    <mergeCell ref="A2:N2"/>
    <mergeCell ref="A4:N4"/>
    <mergeCell ref="A160:T160"/>
    <mergeCell ref="A27:T27"/>
    <mergeCell ref="A24:T24"/>
    <mergeCell ref="A25:T25"/>
    <mergeCell ref="A26:T26"/>
    <mergeCell ref="A20:G20"/>
    <mergeCell ref="A21:T21"/>
    <mergeCell ref="A23:T23"/>
    <mergeCell ref="B22:H22"/>
  </mergeCells>
  <printOptions/>
  <pageMargins left="0.75" right="0.25" top="0.21" bottom="1" header="0.18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2"/>
  <sheetViews>
    <sheetView zoomScalePageLayoutView="0" workbookViewId="0" topLeftCell="A9">
      <selection activeCell="B35" sqref="A4:L142"/>
    </sheetView>
  </sheetViews>
  <sheetFormatPr defaultColWidth="9.140625" defaultRowHeight="12.75"/>
  <cols>
    <col min="1" max="1" width="5.8515625" style="21" customWidth="1"/>
    <col min="2" max="2" width="44.57421875" style="21" customWidth="1"/>
    <col min="3" max="3" width="8.421875" style="21" customWidth="1"/>
    <col min="4" max="4" width="9.28125" style="21" customWidth="1"/>
    <col min="5" max="5" width="9.7109375" style="21" customWidth="1"/>
    <col min="6" max="6" width="9.421875" style="21" customWidth="1"/>
    <col min="7" max="7" width="9.140625" style="21" customWidth="1"/>
    <col min="8" max="8" width="10.140625" style="21" customWidth="1"/>
    <col min="9" max="9" width="9.140625" style="21" customWidth="1"/>
    <col min="10" max="10" width="10.28125" style="21" customWidth="1"/>
    <col min="11" max="11" width="10.00390625" style="21" customWidth="1"/>
    <col min="12" max="12" width="9.421875" style="22" customWidth="1"/>
    <col min="13" max="16384" width="9.140625" style="21" customWidth="1"/>
  </cols>
  <sheetData>
    <row r="1" spans="1:12" ht="12.75">
      <c r="A1" s="42" t="s">
        <v>490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2.75">
      <c r="A2" s="42" t="s">
        <v>240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.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2.75">
      <c r="A4" s="51" t="s">
        <v>999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1.25" customHeight="1">
      <c r="A5" s="13" t="s">
        <v>107</v>
      </c>
      <c r="B5" s="13" t="s">
        <v>107</v>
      </c>
      <c r="C5" s="13" t="s">
        <v>107</v>
      </c>
      <c r="D5" s="52" t="s">
        <v>107</v>
      </c>
      <c r="E5" s="13"/>
      <c r="F5" s="13"/>
      <c r="G5" s="13"/>
      <c r="H5" s="13"/>
      <c r="I5" s="13"/>
      <c r="J5" s="13"/>
      <c r="K5" s="13"/>
      <c r="L5" s="53"/>
    </row>
    <row r="6" spans="1:12" ht="12.75" hidden="1">
      <c r="A6" s="13" t="s">
        <v>107</v>
      </c>
      <c r="B6" s="54"/>
      <c r="C6" s="55" t="s">
        <v>107</v>
      </c>
      <c r="D6" s="52" t="s">
        <v>107</v>
      </c>
      <c r="E6" s="13"/>
      <c r="F6" s="13"/>
      <c r="G6" s="13"/>
      <c r="H6" s="13"/>
      <c r="I6" s="13"/>
      <c r="J6" s="13"/>
      <c r="K6" s="13"/>
      <c r="L6" s="53"/>
    </row>
    <row r="7" spans="1:12" ht="12.75">
      <c r="A7" s="13" t="s">
        <v>107</v>
      </c>
      <c r="B7" s="13" t="s">
        <v>107</v>
      </c>
      <c r="C7" s="13" t="s">
        <v>107</v>
      </c>
      <c r="D7" s="13" t="s">
        <v>107</v>
      </c>
      <c r="E7" s="13" t="s">
        <v>107</v>
      </c>
      <c r="F7" s="13" t="s">
        <v>107</v>
      </c>
      <c r="G7" s="13" t="s">
        <v>107</v>
      </c>
      <c r="H7" s="13" t="s">
        <v>107</v>
      </c>
      <c r="I7" s="13" t="s">
        <v>107</v>
      </c>
      <c r="J7" s="13" t="s">
        <v>107</v>
      </c>
      <c r="K7" s="56" t="s">
        <v>978</v>
      </c>
      <c r="L7" s="56"/>
    </row>
    <row r="8" spans="1:12" ht="38.25" customHeight="1">
      <c r="A8" s="57" t="s">
        <v>107</v>
      </c>
      <c r="B8" s="58" t="s">
        <v>107</v>
      </c>
      <c r="C8" s="59" t="s">
        <v>107</v>
      </c>
      <c r="D8" s="60" t="s">
        <v>979</v>
      </c>
      <c r="E8" s="61"/>
      <c r="F8" s="62"/>
      <c r="G8" s="63" t="s">
        <v>980</v>
      </c>
      <c r="H8" s="64"/>
      <c r="I8" s="65"/>
      <c r="J8" s="63" t="s">
        <v>981</v>
      </c>
      <c r="K8" s="64"/>
      <c r="L8" s="65"/>
    </row>
    <row r="9" spans="1:12" ht="25.5">
      <c r="A9" s="66" t="s">
        <v>241</v>
      </c>
      <c r="B9" s="54" t="s">
        <v>107</v>
      </c>
      <c r="C9" s="67" t="s">
        <v>242</v>
      </c>
      <c r="D9" s="68" t="s">
        <v>982</v>
      </c>
      <c r="E9" s="63" t="s">
        <v>243</v>
      </c>
      <c r="F9" s="69"/>
      <c r="G9" s="68" t="s">
        <v>982</v>
      </c>
      <c r="H9" s="63" t="s">
        <v>243</v>
      </c>
      <c r="I9" s="69"/>
      <c r="J9" s="68" t="s">
        <v>982</v>
      </c>
      <c r="K9" s="63" t="s">
        <v>243</v>
      </c>
      <c r="L9" s="69"/>
    </row>
    <row r="10" spans="1:12" ht="25.5">
      <c r="A10" s="70" t="s">
        <v>773</v>
      </c>
      <c r="B10" s="71" t="s">
        <v>317</v>
      </c>
      <c r="C10" s="72" t="s">
        <v>107</v>
      </c>
      <c r="D10" s="73" t="s">
        <v>983</v>
      </c>
      <c r="E10" s="74" t="s">
        <v>984</v>
      </c>
      <c r="F10" s="75" t="s">
        <v>985</v>
      </c>
      <c r="G10" s="76" t="s">
        <v>986</v>
      </c>
      <c r="H10" s="77" t="s">
        <v>987</v>
      </c>
      <c r="I10" s="75" t="s">
        <v>988</v>
      </c>
      <c r="J10" s="76" t="s">
        <v>989</v>
      </c>
      <c r="K10" s="78" t="s">
        <v>987</v>
      </c>
      <c r="L10" s="79" t="s">
        <v>988</v>
      </c>
    </row>
    <row r="11" spans="1:12" ht="12.75">
      <c r="A11" s="80">
        <v>1</v>
      </c>
      <c r="B11" s="81">
        <v>2</v>
      </c>
      <c r="C11" s="82">
        <v>3</v>
      </c>
      <c r="D11" s="83">
        <v>4</v>
      </c>
      <c r="E11" s="83">
        <v>5</v>
      </c>
      <c r="F11" s="83">
        <v>6</v>
      </c>
      <c r="G11" s="83">
        <v>7</v>
      </c>
      <c r="H11" s="83">
        <v>8</v>
      </c>
      <c r="I11" s="83">
        <v>9</v>
      </c>
      <c r="J11" s="83">
        <v>10</v>
      </c>
      <c r="K11" s="83">
        <v>11</v>
      </c>
      <c r="L11" s="84">
        <v>12</v>
      </c>
    </row>
    <row r="12" spans="1:12" ht="24.75" customHeight="1">
      <c r="A12" s="85">
        <v>1000</v>
      </c>
      <c r="B12" s="86" t="s">
        <v>796</v>
      </c>
      <c r="C12" s="87"/>
      <c r="D12" s="88">
        <v>39480.6</v>
      </c>
      <c r="E12" s="88">
        <v>39480.6</v>
      </c>
      <c r="F12" s="88">
        <v>6939.7</v>
      </c>
      <c r="G12" s="88">
        <v>43935.600000000006</v>
      </c>
      <c r="H12" s="88">
        <v>39480.6</v>
      </c>
      <c r="I12" s="88">
        <v>11394.7</v>
      </c>
      <c r="J12" s="88">
        <f>K12+L12-L141</f>
        <v>44567</v>
      </c>
      <c r="K12" s="88">
        <f>K14+K65+K95</f>
        <v>40112</v>
      </c>
      <c r="L12" s="88">
        <f>L65+L95</f>
        <v>10955</v>
      </c>
    </row>
    <row r="13" spans="1:12" ht="12.75" hidden="1">
      <c r="A13" s="85"/>
      <c r="B13" s="89" t="s">
        <v>545</v>
      </c>
      <c r="C13" s="87"/>
      <c r="D13" s="88"/>
      <c r="E13" s="88"/>
      <c r="F13" s="88"/>
      <c r="G13" s="88"/>
      <c r="H13" s="88"/>
      <c r="I13" s="88"/>
      <c r="J13" s="88"/>
      <c r="K13" s="88"/>
      <c r="L13" s="88" t="s">
        <v>221</v>
      </c>
    </row>
    <row r="14" spans="1:12" ht="12" customHeight="1">
      <c r="A14" s="85">
        <v>1100</v>
      </c>
      <c r="B14" s="86" t="s">
        <v>893</v>
      </c>
      <c r="C14" s="87">
        <v>7100</v>
      </c>
      <c r="D14" s="88">
        <v>3530.7</v>
      </c>
      <c r="E14" s="88">
        <v>3530.7</v>
      </c>
      <c r="F14" s="88" t="s">
        <v>221</v>
      </c>
      <c r="G14" s="88">
        <v>3530.7</v>
      </c>
      <c r="H14" s="88">
        <v>3530.7</v>
      </c>
      <c r="I14" s="88" t="s">
        <v>221</v>
      </c>
      <c r="J14" s="88">
        <f>K14</f>
        <v>4110.2</v>
      </c>
      <c r="K14" s="88">
        <f>K17+K21+K24+K49+K56</f>
        <v>4110.2</v>
      </c>
      <c r="L14" s="88" t="s">
        <v>221</v>
      </c>
    </row>
    <row r="15" spans="1:12" ht="1.5" customHeight="1" hidden="1">
      <c r="A15" s="85"/>
      <c r="B15" s="24" t="s">
        <v>546</v>
      </c>
      <c r="C15" s="87"/>
      <c r="D15" s="88"/>
      <c r="E15" s="88"/>
      <c r="F15" s="88"/>
      <c r="G15" s="88"/>
      <c r="H15" s="88"/>
      <c r="I15" s="88"/>
      <c r="J15" s="88"/>
      <c r="K15" s="88"/>
      <c r="L15" s="88"/>
    </row>
    <row r="16" spans="1:12" ht="12.75">
      <c r="A16" s="85"/>
      <c r="B16" s="24" t="s">
        <v>547</v>
      </c>
      <c r="C16" s="87"/>
      <c r="D16" s="88"/>
      <c r="E16" s="88"/>
      <c r="F16" s="88"/>
      <c r="G16" s="88"/>
      <c r="H16" s="88"/>
      <c r="I16" s="88"/>
      <c r="J16" s="88"/>
      <c r="K16" s="88"/>
      <c r="L16" s="88"/>
    </row>
    <row r="17" spans="1:12" ht="15.75" customHeight="1">
      <c r="A17" s="85">
        <v>1110</v>
      </c>
      <c r="B17" s="24" t="s">
        <v>548</v>
      </c>
      <c r="C17" s="87">
        <v>7131</v>
      </c>
      <c r="D17" s="88">
        <v>1221.7</v>
      </c>
      <c r="E17" s="88">
        <v>1221.7</v>
      </c>
      <c r="F17" s="88" t="s">
        <v>221</v>
      </c>
      <c r="G17" s="88">
        <v>1221.7</v>
      </c>
      <c r="H17" s="88">
        <v>1221.7</v>
      </c>
      <c r="I17" s="88" t="s">
        <v>221</v>
      </c>
      <c r="J17" s="88">
        <f>K17</f>
        <v>1440.6</v>
      </c>
      <c r="K17" s="88">
        <f>K19+K20</f>
        <v>1440.6</v>
      </c>
      <c r="L17" s="88" t="s">
        <v>221</v>
      </c>
    </row>
    <row r="18" spans="1:12" ht="12.75" hidden="1">
      <c r="A18" s="85"/>
      <c r="B18" s="86" t="s">
        <v>547</v>
      </c>
      <c r="C18" s="87"/>
      <c r="D18" s="88"/>
      <c r="E18" s="88"/>
      <c r="F18" s="88"/>
      <c r="G18" s="88"/>
      <c r="H18" s="88"/>
      <c r="I18" s="88"/>
      <c r="J18" s="88"/>
      <c r="K18" s="88"/>
      <c r="L18" s="88"/>
    </row>
    <row r="19" spans="1:12" ht="39" customHeight="1" hidden="1">
      <c r="A19" s="85" t="s">
        <v>549</v>
      </c>
      <c r="B19" s="24" t="s">
        <v>550</v>
      </c>
      <c r="C19" s="87"/>
      <c r="D19" s="88">
        <v>0</v>
      </c>
      <c r="E19" s="88">
        <v>0</v>
      </c>
      <c r="F19" s="88" t="s">
        <v>221</v>
      </c>
      <c r="G19" s="88">
        <v>0</v>
      </c>
      <c r="H19" s="88">
        <v>0</v>
      </c>
      <c r="I19" s="88" t="s">
        <v>221</v>
      </c>
      <c r="J19" s="88">
        <f>K19</f>
        <v>0</v>
      </c>
      <c r="K19" s="88"/>
      <c r="L19" s="88" t="s">
        <v>221</v>
      </c>
    </row>
    <row r="20" spans="1:12" ht="25.5" customHeight="1">
      <c r="A20" s="90" t="s">
        <v>551</v>
      </c>
      <c r="B20" s="24" t="s">
        <v>552</v>
      </c>
      <c r="C20" s="87"/>
      <c r="D20" s="88">
        <v>1221.7</v>
      </c>
      <c r="E20" s="88">
        <v>1221.7</v>
      </c>
      <c r="F20" s="88" t="s">
        <v>221</v>
      </c>
      <c r="G20" s="88">
        <v>1221.7</v>
      </c>
      <c r="H20" s="88">
        <v>1221.7</v>
      </c>
      <c r="I20" s="88" t="s">
        <v>221</v>
      </c>
      <c r="J20" s="88">
        <f>K20</f>
        <v>1440.6</v>
      </c>
      <c r="K20" s="88">
        <v>1440.6</v>
      </c>
      <c r="L20" s="88" t="s">
        <v>221</v>
      </c>
    </row>
    <row r="21" spans="1:12" ht="16.5" customHeight="1">
      <c r="A21" s="90">
        <v>1120</v>
      </c>
      <c r="B21" s="24" t="s">
        <v>553</v>
      </c>
      <c r="C21" s="87">
        <v>7136</v>
      </c>
      <c r="D21" s="88">
        <v>2205</v>
      </c>
      <c r="E21" s="88">
        <v>2205</v>
      </c>
      <c r="F21" s="88" t="s">
        <v>221</v>
      </c>
      <c r="G21" s="88">
        <v>2205</v>
      </c>
      <c r="H21" s="88">
        <v>2205</v>
      </c>
      <c r="I21" s="88" t="s">
        <v>221</v>
      </c>
      <c r="J21" s="88">
        <f>K21</f>
        <v>2579.3</v>
      </c>
      <c r="K21" s="88">
        <f>K23</f>
        <v>2579.3</v>
      </c>
      <c r="L21" s="88" t="s">
        <v>221</v>
      </c>
    </row>
    <row r="22" spans="1:12" ht="12.75">
      <c r="A22" s="90"/>
      <c r="B22" s="24" t="s">
        <v>547</v>
      </c>
      <c r="C22" s="87"/>
      <c r="D22" s="88"/>
      <c r="E22" s="88"/>
      <c r="F22" s="88"/>
      <c r="G22" s="88"/>
      <c r="H22" s="88"/>
      <c r="I22" s="88"/>
      <c r="J22" s="88"/>
      <c r="K22" s="88"/>
      <c r="L22" s="88"/>
    </row>
    <row r="23" spans="1:12" ht="15.75" customHeight="1">
      <c r="A23" s="90" t="s">
        <v>554</v>
      </c>
      <c r="B23" s="24" t="s">
        <v>555</v>
      </c>
      <c r="C23" s="87"/>
      <c r="D23" s="88">
        <v>2205</v>
      </c>
      <c r="E23" s="88">
        <v>2205</v>
      </c>
      <c r="F23" s="88" t="s">
        <v>221</v>
      </c>
      <c r="G23" s="88">
        <v>2205</v>
      </c>
      <c r="H23" s="88">
        <v>2205</v>
      </c>
      <c r="I23" s="88" t="s">
        <v>221</v>
      </c>
      <c r="J23" s="88">
        <f>K23</f>
        <v>2579.3</v>
      </c>
      <c r="K23" s="88">
        <v>2579.3</v>
      </c>
      <c r="L23" s="88" t="s">
        <v>221</v>
      </c>
    </row>
    <row r="24" spans="1:12" ht="38.25" customHeight="1">
      <c r="A24" s="90">
        <v>1130</v>
      </c>
      <c r="B24" s="24" t="s">
        <v>556</v>
      </c>
      <c r="C24" s="87">
        <v>7145</v>
      </c>
      <c r="D24" s="88">
        <v>104</v>
      </c>
      <c r="E24" s="88">
        <v>104</v>
      </c>
      <c r="F24" s="88" t="s">
        <v>221</v>
      </c>
      <c r="G24" s="88">
        <v>104</v>
      </c>
      <c r="H24" s="88">
        <v>104</v>
      </c>
      <c r="I24" s="88" t="s">
        <v>221</v>
      </c>
      <c r="J24" s="88">
        <f>K24</f>
        <v>90.3</v>
      </c>
      <c r="K24" s="88">
        <f>K26</f>
        <v>90.3</v>
      </c>
      <c r="L24" s="88" t="s">
        <v>221</v>
      </c>
    </row>
    <row r="25" spans="1:12" ht="12.75">
      <c r="A25" s="90"/>
      <c r="B25" s="24" t="s">
        <v>547</v>
      </c>
      <c r="C25" s="87"/>
      <c r="D25" s="88"/>
      <c r="E25" s="88"/>
      <c r="F25" s="88"/>
      <c r="G25" s="88"/>
      <c r="H25" s="88"/>
      <c r="I25" s="88"/>
      <c r="J25" s="88"/>
      <c r="K25" s="88"/>
      <c r="L25" s="88"/>
    </row>
    <row r="26" spans="1:12" ht="15" customHeight="1">
      <c r="A26" s="90" t="s">
        <v>557</v>
      </c>
      <c r="B26" s="24" t="s">
        <v>558</v>
      </c>
      <c r="C26" s="87">
        <v>71452</v>
      </c>
      <c r="D26" s="88">
        <v>104</v>
      </c>
      <c r="E26" s="88">
        <v>104</v>
      </c>
      <c r="F26" s="88" t="s">
        <v>221</v>
      </c>
      <c r="G26" s="88">
        <v>104</v>
      </c>
      <c r="H26" s="88">
        <v>104</v>
      </c>
      <c r="I26" s="88" t="s">
        <v>221</v>
      </c>
      <c r="J26" s="88">
        <f>K26</f>
        <v>90.3</v>
      </c>
      <c r="K26" s="88">
        <f>K29+K33+K34+K35+K36+K37+K38+K39+K40+K41+K42+K43+K44+K45+K46+K47+K48</f>
        <v>90.3</v>
      </c>
      <c r="L26" s="88" t="s">
        <v>221</v>
      </c>
    </row>
    <row r="27" spans="1:12" ht="51" hidden="1">
      <c r="A27" s="90"/>
      <c r="B27" s="24" t="s">
        <v>559</v>
      </c>
      <c r="C27" s="87"/>
      <c r="D27" s="88"/>
      <c r="E27" s="88"/>
      <c r="F27" s="88"/>
      <c r="G27" s="88"/>
      <c r="H27" s="88"/>
      <c r="I27" s="88"/>
      <c r="J27" s="88"/>
      <c r="K27" s="88"/>
      <c r="L27" s="88"/>
    </row>
    <row r="28" spans="1:12" ht="12.75">
      <c r="A28" s="90"/>
      <c r="B28" s="24" t="s">
        <v>547</v>
      </c>
      <c r="C28" s="87"/>
      <c r="D28" s="88"/>
      <c r="E28" s="88"/>
      <c r="F28" s="88"/>
      <c r="G28" s="88"/>
      <c r="H28" s="88"/>
      <c r="I28" s="88"/>
      <c r="J28" s="88"/>
      <c r="K28" s="88"/>
      <c r="L28" s="88"/>
    </row>
    <row r="29" spans="1:12" ht="53.25" customHeight="1" hidden="1">
      <c r="A29" s="90" t="s">
        <v>560</v>
      </c>
      <c r="B29" s="24" t="s">
        <v>114</v>
      </c>
      <c r="C29" s="87"/>
      <c r="D29" s="88">
        <v>0</v>
      </c>
      <c r="E29" s="88">
        <v>0</v>
      </c>
      <c r="F29" s="88" t="s">
        <v>221</v>
      </c>
      <c r="G29" s="88">
        <v>0</v>
      </c>
      <c r="H29" s="88">
        <v>0</v>
      </c>
      <c r="I29" s="88" t="s">
        <v>221</v>
      </c>
      <c r="J29" s="88">
        <f>K29</f>
        <v>0</v>
      </c>
      <c r="K29" s="88">
        <f>K31+K32</f>
        <v>0</v>
      </c>
      <c r="L29" s="88" t="s">
        <v>221</v>
      </c>
    </row>
    <row r="30" spans="1:12" ht="12.75" hidden="1">
      <c r="A30" s="90"/>
      <c r="B30" s="24" t="s">
        <v>941</v>
      </c>
      <c r="C30" s="87"/>
      <c r="D30" s="88"/>
      <c r="E30" s="88"/>
      <c r="F30" s="88"/>
      <c r="G30" s="88"/>
      <c r="H30" s="88"/>
      <c r="I30" s="88"/>
      <c r="J30" s="88"/>
      <c r="K30" s="88"/>
      <c r="L30" s="88"/>
    </row>
    <row r="31" spans="1:12" ht="14.25" customHeight="1" hidden="1">
      <c r="A31" s="90" t="s">
        <v>115</v>
      </c>
      <c r="B31" s="24" t="s">
        <v>116</v>
      </c>
      <c r="C31" s="87"/>
      <c r="D31" s="88">
        <v>0</v>
      </c>
      <c r="E31" s="88"/>
      <c r="F31" s="88" t="s">
        <v>221</v>
      </c>
      <c r="G31" s="88">
        <v>0</v>
      </c>
      <c r="H31" s="88"/>
      <c r="I31" s="88" t="s">
        <v>221</v>
      </c>
      <c r="J31" s="88">
        <f>K31</f>
        <v>0</v>
      </c>
      <c r="K31" s="88"/>
      <c r="L31" s="88" t="s">
        <v>221</v>
      </c>
    </row>
    <row r="32" spans="1:12" ht="13.5" customHeight="1" hidden="1">
      <c r="A32" s="90" t="s">
        <v>117</v>
      </c>
      <c r="B32" s="24" t="s">
        <v>118</v>
      </c>
      <c r="C32" s="87"/>
      <c r="D32" s="88">
        <v>0</v>
      </c>
      <c r="E32" s="88"/>
      <c r="F32" s="88" t="s">
        <v>221</v>
      </c>
      <c r="G32" s="88">
        <v>0</v>
      </c>
      <c r="H32" s="88"/>
      <c r="I32" s="88" t="s">
        <v>221</v>
      </c>
      <c r="J32" s="88">
        <f>K32</f>
        <v>0</v>
      </c>
      <c r="K32" s="88"/>
      <c r="L32" s="88" t="s">
        <v>221</v>
      </c>
    </row>
    <row r="33" spans="1:12" ht="48" customHeight="1" hidden="1">
      <c r="A33" s="90" t="s">
        <v>119</v>
      </c>
      <c r="B33" s="24" t="s">
        <v>120</v>
      </c>
      <c r="C33" s="87"/>
      <c r="D33" s="88">
        <v>0</v>
      </c>
      <c r="E33" s="88"/>
      <c r="F33" s="88" t="s">
        <v>221</v>
      </c>
      <c r="G33" s="88">
        <v>0</v>
      </c>
      <c r="H33" s="88"/>
      <c r="I33" s="88" t="s">
        <v>221</v>
      </c>
      <c r="J33" s="88">
        <f>K33</f>
        <v>0</v>
      </c>
      <c r="K33" s="88"/>
      <c r="L33" s="88" t="s">
        <v>221</v>
      </c>
    </row>
    <row r="34" spans="1:12" ht="38.25" hidden="1">
      <c r="A34" s="91" t="s">
        <v>121</v>
      </c>
      <c r="B34" s="92" t="s">
        <v>653</v>
      </c>
      <c r="C34" s="87"/>
      <c r="D34" s="88">
        <v>0</v>
      </c>
      <c r="E34" s="88"/>
      <c r="F34" s="88" t="s">
        <v>221</v>
      </c>
      <c r="G34" s="88">
        <v>0</v>
      </c>
      <c r="H34" s="88"/>
      <c r="I34" s="88" t="s">
        <v>221</v>
      </c>
      <c r="J34" s="88">
        <f>K34</f>
        <v>0</v>
      </c>
      <c r="K34" s="88"/>
      <c r="L34" s="88" t="s">
        <v>221</v>
      </c>
    </row>
    <row r="35" spans="1:12" ht="66" customHeight="1">
      <c r="A35" s="90" t="s">
        <v>654</v>
      </c>
      <c r="B35" s="24" t="s">
        <v>655</v>
      </c>
      <c r="C35" s="87"/>
      <c r="D35" s="88">
        <v>104</v>
      </c>
      <c r="E35" s="88">
        <v>104</v>
      </c>
      <c r="F35" s="88" t="s">
        <v>221</v>
      </c>
      <c r="G35" s="88">
        <v>104</v>
      </c>
      <c r="H35" s="88">
        <v>104</v>
      </c>
      <c r="I35" s="88" t="s">
        <v>221</v>
      </c>
      <c r="J35" s="88">
        <f>K35</f>
        <v>90.3</v>
      </c>
      <c r="K35" s="88">
        <v>90.3</v>
      </c>
      <c r="L35" s="88" t="s">
        <v>221</v>
      </c>
    </row>
    <row r="36" spans="1:12" ht="25.5" hidden="1">
      <c r="A36" s="90" t="s">
        <v>656</v>
      </c>
      <c r="B36" s="24" t="s">
        <v>657</v>
      </c>
      <c r="C36" s="87"/>
      <c r="D36" s="88">
        <v>0</v>
      </c>
      <c r="E36" s="88"/>
      <c r="F36" s="88" t="s">
        <v>221</v>
      </c>
      <c r="G36" s="88">
        <v>0</v>
      </c>
      <c r="H36" s="88"/>
      <c r="I36" s="88" t="s">
        <v>221</v>
      </c>
      <c r="J36" s="88">
        <f aca="true" t="shared" si="0" ref="J36:J48">K36</f>
        <v>0</v>
      </c>
      <c r="K36" s="88"/>
      <c r="L36" s="88" t="s">
        <v>221</v>
      </c>
    </row>
    <row r="37" spans="1:12" ht="89.25" hidden="1">
      <c r="A37" s="90" t="s">
        <v>658</v>
      </c>
      <c r="B37" s="24" t="s">
        <v>659</v>
      </c>
      <c r="C37" s="87"/>
      <c r="D37" s="88">
        <v>0</v>
      </c>
      <c r="E37" s="88"/>
      <c r="F37" s="88" t="s">
        <v>221</v>
      </c>
      <c r="G37" s="88">
        <v>0</v>
      </c>
      <c r="H37" s="88"/>
      <c r="I37" s="88" t="s">
        <v>221</v>
      </c>
      <c r="J37" s="88">
        <f t="shared" si="0"/>
        <v>0</v>
      </c>
      <c r="K37" s="88"/>
      <c r="L37" s="88" t="s">
        <v>221</v>
      </c>
    </row>
    <row r="38" spans="1:12" ht="76.5" hidden="1">
      <c r="A38" s="90" t="s">
        <v>660</v>
      </c>
      <c r="B38" s="24" t="s">
        <v>661</v>
      </c>
      <c r="C38" s="87"/>
      <c r="D38" s="88">
        <v>0</v>
      </c>
      <c r="E38" s="88"/>
      <c r="F38" s="88" t="s">
        <v>221</v>
      </c>
      <c r="G38" s="88">
        <v>0</v>
      </c>
      <c r="H38" s="88"/>
      <c r="I38" s="88" t="s">
        <v>221</v>
      </c>
      <c r="J38" s="88">
        <f t="shared" si="0"/>
        <v>0</v>
      </c>
      <c r="K38" s="88"/>
      <c r="L38" s="88" t="s">
        <v>221</v>
      </c>
    </row>
    <row r="39" spans="1:12" ht="51" hidden="1">
      <c r="A39" s="90" t="s">
        <v>662</v>
      </c>
      <c r="B39" s="24" t="s">
        <v>663</v>
      </c>
      <c r="C39" s="87"/>
      <c r="D39" s="88">
        <v>0</v>
      </c>
      <c r="E39" s="88"/>
      <c r="F39" s="88" t="s">
        <v>221</v>
      </c>
      <c r="G39" s="88">
        <v>0</v>
      </c>
      <c r="H39" s="88"/>
      <c r="I39" s="88" t="s">
        <v>221</v>
      </c>
      <c r="J39" s="88">
        <f t="shared" si="0"/>
        <v>0</v>
      </c>
      <c r="K39" s="88"/>
      <c r="L39" s="88" t="s">
        <v>221</v>
      </c>
    </row>
    <row r="40" spans="1:12" ht="25.5" hidden="1">
      <c r="A40" s="93" t="s">
        <v>664</v>
      </c>
      <c r="B40" s="94" t="s">
        <v>665</v>
      </c>
      <c r="C40" s="87"/>
      <c r="D40" s="88">
        <v>0</v>
      </c>
      <c r="E40" s="88"/>
      <c r="F40" s="88" t="s">
        <v>221</v>
      </c>
      <c r="G40" s="88">
        <v>0</v>
      </c>
      <c r="H40" s="88"/>
      <c r="I40" s="88" t="s">
        <v>221</v>
      </c>
      <c r="J40" s="88">
        <f t="shared" si="0"/>
        <v>0</v>
      </c>
      <c r="K40" s="88"/>
      <c r="L40" s="88" t="s">
        <v>221</v>
      </c>
    </row>
    <row r="41" spans="1:12" ht="38.25" hidden="1">
      <c r="A41" s="90" t="s">
        <v>666</v>
      </c>
      <c r="B41" s="24" t="s">
        <v>667</v>
      </c>
      <c r="C41" s="87"/>
      <c r="D41" s="88">
        <v>0</v>
      </c>
      <c r="E41" s="88"/>
      <c r="F41" s="88" t="s">
        <v>221</v>
      </c>
      <c r="G41" s="88">
        <v>0</v>
      </c>
      <c r="H41" s="88"/>
      <c r="I41" s="88" t="s">
        <v>221</v>
      </c>
      <c r="J41" s="88">
        <f t="shared" si="0"/>
        <v>0</v>
      </c>
      <c r="K41" s="88"/>
      <c r="L41" s="88" t="s">
        <v>221</v>
      </c>
    </row>
    <row r="42" spans="1:12" ht="63.75" hidden="1">
      <c r="A42" s="90" t="s">
        <v>668</v>
      </c>
      <c r="B42" s="24" t="s">
        <v>669</v>
      </c>
      <c r="C42" s="87"/>
      <c r="D42" s="88">
        <v>0</v>
      </c>
      <c r="E42" s="88"/>
      <c r="F42" s="88" t="s">
        <v>221</v>
      </c>
      <c r="G42" s="88">
        <v>0</v>
      </c>
      <c r="H42" s="88"/>
      <c r="I42" s="88" t="s">
        <v>221</v>
      </c>
      <c r="J42" s="88">
        <f t="shared" si="0"/>
        <v>0</v>
      </c>
      <c r="K42" s="88"/>
      <c r="L42" s="88" t="s">
        <v>221</v>
      </c>
    </row>
    <row r="43" spans="1:12" ht="38.25" hidden="1">
      <c r="A43" s="90" t="s">
        <v>670</v>
      </c>
      <c r="B43" s="24" t="s">
        <v>671</v>
      </c>
      <c r="C43" s="87"/>
      <c r="D43" s="88">
        <v>0</v>
      </c>
      <c r="E43" s="88"/>
      <c r="F43" s="88" t="s">
        <v>221</v>
      </c>
      <c r="G43" s="88">
        <v>0</v>
      </c>
      <c r="H43" s="88"/>
      <c r="I43" s="88" t="s">
        <v>221</v>
      </c>
      <c r="J43" s="88">
        <f t="shared" si="0"/>
        <v>0</v>
      </c>
      <c r="K43" s="88"/>
      <c r="L43" s="88" t="s">
        <v>221</v>
      </c>
    </row>
    <row r="44" spans="1:12" ht="13.5" customHeight="1" hidden="1">
      <c r="A44" s="90">
        <v>1146</v>
      </c>
      <c r="B44" s="24" t="s">
        <v>672</v>
      </c>
      <c r="C44" s="87"/>
      <c r="D44" s="88">
        <v>0</v>
      </c>
      <c r="E44" s="88"/>
      <c r="F44" s="88" t="s">
        <v>221</v>
      </c>
      <c r="G44" s="88">
        <v>0</v>
      </c>
      <c r="H44" s="88"/>
      <c r="I44" s="88" t="s">
        <v>221</v>
      </c>
      <c r="J44" s="88">
        <f t="shared" si="0"/>
        <v>0</v>
      </c>
      <c r="K44" s="88"/>
      <c r="L44" s="88" t="s">
        <v>221</v>
      </c>
    </row>
    <row r="45" spans="1:12" ht="38.25" hidden="1">
      <c r="A45" s="90">
        <v>1147</v>
      </c>
      <c r="B45" s="24" t="s">
        <v>673</v>
      </c>
      <c r="C45" s="87"/>
      <c r="D45" s="88">
        <v>0</v>
      </c>
      <c r="E45" s="88"/>
      <c r="F45" s="88" t="s">
        <v>221</v>
      </c>
      <c r="G45" s="88">
        <v>0</v>
      </c>
      <c r="H45" s="88"/>
      <c r="I45" s="88" t="s">
        <v>221</v>
      </c>
      <c r="J45" s="88">
        <f t="shared" si="0"/>
        <v>0</v>
      </c>
      <c r="K45" s="88"/>
      <c r="L45" s="88" t="s">
        <v>221</v>
      </c>
    </row>
    <row r="46" spans="1:12" ht="25.5" customHeight="1" hidden="1">
      <c r="A46" s="90">
        <v>1148</v>
      </c>
      <c r="B46" s="24" t="s">
        <v>674</v>
      </c>
      <c r="C46" s="87"/>
      <c r="D46" s="88">
        <v>0</v>
      </c>
      <c r="E46" s="88"/>
      <c r="F46" s="88" t="s">
        <v>221</v>
      </c>
      <c r="G46" s="88">
        <v>0</v>
      </c>
      <c r="H46" s="88"/>
      <c r="I46" s="88" t="s">
        <v>221</v>
      </c>
      <c r="J46" s="88">
        <f t="shared" si="0"/>
        <v>0</v>
      </c>
      <c r="K46" s="88"/>
      <c r="L46" s="88" t="s">
        <v>221</v>
      </c>
    </row>
    <row r="47" spans="1:12" ht="38.25" customHeight="1" hidden="1">
      <c r="A47" s="90">
        <v>1149</v>
      </c>
      <c r="B47" s="24" t="s">
        <v>675</v>
      </c>
      <c r="C47" s="87"/>
      <c r="D47" s="88">
        <v>0</v>
      </c>
      <c r="E47" s="88"/>
      <c r="F47" s="88" t="s">
        <v>221</v>
      </c>
      <c r="G47" s="88">
        <v>0</v>
      </c>
      <c r="H47" s="88"/>
      <c r="I47" s="88" t="s">
        <v>221</v>
      </c>
      <c r="J47" s="88">
        <f t="shared" si="0"/>
        <v>0</v>
      </c>
      <c r="K47" s="88"/>
      <c r="L47" s="88" t="s">
        <v>221</v>
      </c>
    </row>
    <row r="48" spans="1:12" ht="16.5" customHeight="1" hidden="1">
      <c r="A48" s="90">
        <v>1150</v>
      </c>
      <c r="B48" s="24" t="s">
        <v>676</v>
      </c>
      <c r="C48" s="87"/>
      <c r="D48" s="88">
        <v>0</v>
      </c>
      <c r="E48" s="88"/>
      <c r="F48" s="88" t="s">
        <v>221</v>
      </c>
      <c r="G48" s="88">
        <v>0</v>
      </c>
      <c r="H48" s="88"/>
      <c r="I48" s="88" t="s">
        <v>221</v>
      </c>
      <c r="J48" s="88">
        <f t="shared" si="0"/>
        <v>0</v>
      </c>
      <c r="K48" s="88"/>
      <c r="L48" s="88" t="s">
        <v>221</v>
      </c>
    </row>
    <row r="49" spans="1:12" ht="39" customHeight="1">
      <c r="A49" s="90">
        <v>1150</v>
      </c>
      <c r="B49" s="24" t="s">
        <v>677</v>
      </c>
      <c r="C49" s="87">
        <v>7146</v>
      </c>
      <c r="D49" s="88">
        <v>0</v>
      </c>
      <c r="E49" s="88">
        <v>0</v>
      </c>
      <c r="F49" s="88" t="s">
        <v>221</v>
      </c>
      <c r="G49" s="88">
        <v>0</v>
      </c>
      <c r="H49" s="88">
        <v>0</v>
      </c>
      <c r="I49" s="88" t="s">
        <v>221</v>
      </c>
      <c r="J49" s="88">
        <f>K49</f>
        <v>0</v>
      </c>
      <c r="K49" s="88">
        <f>K51</f>
        <v>0</v>
      </c>
      <c r="L49" s="88" t="s">
        <v>221</v>
      </c>
    </row>
    <row r="50" spans="1:12" ht="2.25" customHeight="1" hidden="1">
      <c r="A50" s="90"/>
      <c r="B50" s="24" t="s">
        <v>547</v>
      </c>
      <c r="C50" s="87"/>
      <c r="D50" s="88">
        <v>0</v>
      </c>
      <c r="E50" s="88"/>
      <c r="F50" s="88"/>
      <c r="G50" s="88">
        <v>0</v>
      </c>
      <c r="H50" s="88"/>
      <c r="I50" s="88"/>
      <c r="J50" s="88"/>
      <c r="K50" s="88"/>
      <c r="L50" s="88"/>
    </row>
    <row r="51" spans="1:12" ht="12.75" hidden="1">
      <c r="A51" s="90" t="s">
        <v>678</v>
      </c>
      <c r="B51" s="24" t="s">
        <v>679</v>
      </c>
      <c r="C51" s="87"/>
      <c r="D51" s="88">
        <v>0</v>
      </c>
      <c r="E51" s="88">
        <v>0</v>
      </c>
      <c r="F51" s="88" t="s">
        <v>221</v>
      </c>
      <c r="G51" s="88">
        <v>0</v>
      </c>
      <c r="H51" s="88">
        <v>0</v>
      </c>
      <c r="I51" s="88" t="s">
        <v>221</v>
      </c>
      <c r="J51" s="88"/>
      <c r="K51" s="88"/>
      <c r="L51" s="88" t="s">
        <v>221</v>
      </c>
    </row>
    <row r="52" spans="1:12" ht="12.75" hidden="1">
      <c r="A52" s="90"/>
      <c r="B52" s="24" t="s">
        <v>680</v>
      </c>
      <c r="C52" s="87"/>
      <c r="D52" s="88"/>
      <c r="E52" s="88"/>
      <c r="F52" s="88"/>
      <c r="G52" s="88"/>
      <c r="H52" s="88"/>
      <c r="I52" s="88"/>
      <c r="J52" s="88"/>
      <c r="K52" s="88"/>
      <c r="L52" s="88"/>
    </row>
    <row r="53" spans="1:12" ht="12.75" hidden="1">
      <c r="A53" s="90"/>
      <c r="B53" s="24" t="s">
        <v>547</v>
      </c>
      <c r="C53" s="87"/>
      <c r="D53" s="88"/>
      <c r="E53" s="88"/>
      <c r="F53" s="88"/>
      <c r="G53" s="88"/>
      <c r="H53" s="88"/>
      <c r="I53" s="88"/>
      <c r="J53" s="88"/>
      <c r="K53" s="88"/>
      <c r="L53" s="88"/>
    </row>
    <row r="54" spans="1:12" ht="50.25" customHeight="1" hidden="1">
      <c r="A54" s="90" t="s">
        <v>681</v>
      </c>
      <c r="B54" s="24" t="s">
        <v>682</v>
      </c>
      <c r="C54" s="87"/>
      <c r="D54" s="88">
        <v>0</v>
      </c>
      <c r="E54" s="88"/>
      <c r="F54" s="88" t="s">
        <v>221</v>
      </c>
      <c r="G54" s="88">
        <v>0</v>
      </c>
      <c r="H54" s="88"/>
      <c r="I54" s="88" t="s">
        <v>221</v>
      </c>
      <c r="J54" s="88"/>
      <c r="K54" s="88"/>
      <c r="L54" s="88" t="s">
        <v>221</v>
      </c>
    </row>
    <row r="55" spans="1:12" ht="102" hidden="1">
      <c r="A55" s="90" t="s">
        <v>683</v>
      </c>
      <c r="B55" s="24" t="s">
        <v>684</v>
      </c>
      <c r="C55" s="87"/>
      <c r="D55" s="88">
        <v>0</v>
      </c>
      <c r="E55" s="88"/>
      <c r="F55" s="88" t="s">
        <v>221</v>
      </c>
      <c r="G55" s="88">
        <v>0</v>
      </c>
      <c r="H55" s="88"/>
      <c r="I55" s="88" t="s">
        <v>221</v>
      </c>
      <c r="J55" s="88"/>
      <c r="K55" s="88"/>
      <c r="L55" s="88" t="s">
        <v>221</v>
      </c>
    </row>
    <row r="56" spans="1:12" ht="17.25" customHeight="1">
      <c r="A56" s="90">
        <v>1160</v>
      </c>
      <c r="B56" s="24" t="s">
        <v>685</v>
      </c>
      <c r="C56" s="87">
        <v>7161</v>
      </c>
      <c r="D56" s="88">
        <v>0</v>
      </c>
      <c r="E56" s="88">
        <v>0</v>
      </c>
      <c r="F56" s="88" t="s">
        <v>221</v>
      </c>
      <c r="G56" s="88">
        <v>0</v>
      </c>
      <c r="H56" s="88">
        <v>0</v>
      </c>
      <c r="I56" s="88" t="s">
        <v>221</v>
      </c>
      <c r="J56" s="88">
        <f>K56</f>
        <v>0</v>
      </c>
      <c r="K56" s="88">
        <f>K59+K64</f>
        <v>0</v>
      </c>
      <c r="L56" s="88" t="s">
        <v>221</v>
      </c>
    </row>
    <row r="57" spans="1:12" ht="12.75" hidden="1">
      <c r="A57" s="90"/>
      <c r="B57" s="24" t="s">
        <v>686</v>
      </c>
      <c r="C57" s="87"/>
      <c r="D57" s="88"/>
      <c r="E57" s="88"/>
      <c r="F57" s="88"/>
      <c r="G57" s="88"/>
      <c r="H57" s="88"/>
      <c r="I57" s="88"/>
      <c r="J57" s="88"/>
      <c r="K57" s="88"/>
      <c r="L57" s="88"/>
    </row>
    <row r="58" spans="1:12" ht="12.75" hidden="1">
      <c r="A58" s="90"/>
      <c r="B58" s="24" t="s">
        <v>547</v>
      </c>
      <c r="C58" s="87"/>
      <c r="D58" s="88"/>
      <c r="E58" s="88"/>
      <c r="F58" s="88"/>
      <c r="G58" s="88"/>
      <c r="H58" s="88"/>
      <c r="I58" s="88"/>
      <c r="J58" s="88"/>
      <c r="K58" s="88"/>
      <c r="L58" s="88"/>
    </row>
    <row r="59" spans="1:12" ht="38.25" hidden="1">
      <c r="A59" s="90" t="s">
        <v>687</v>
      </c>
      <c r="B59" s="24" t="s">
        <v>688</v>
      </c>
      <c r="C59" s="87"/>
      <c r="D59" s="88">
        <v>0</v>
      </c>
      <c r="E59" s="88">
        <v>0</v>
      </c>
      <c r="F59" s="88" t="s">
        <v>221</v>
      </c>
      <c r="G59" s="88">
        <v>0</v>
      </c>
      <c r="H59" s="88">
        <v>0</v>
      </c>
      <c r="I59" s="88" t="s">
        <v>221</v>
      </c>
      <c r="J59" s="88"/>
      <c r="K59" s="88"/>
      <c r="L59" s="88" t="s">
        <v>221</v>
      </c>
    </row>
    <row r="60" spans="1:12" ht="24.75" customHeight="1" hidden="1">
      <c r="A60" s="90"/>
      <c r="B60" s="24" t="s">
        <v>689</v>
      </c>
      <c r="C60" s="87"/>
      <c r="D60" s="88"/>
      <c r="E60" s="88"/>
      <c r="F60" s="88"/>
      <c r="G60" s="88"/>
      <c r="H60" s="88"/>
      <c r="I60" s="88"/>
      <c r="J60" s="88"/>
      <c r="K60" s="88"/>
      <c r="L60" s="88"/>
    </row>
    <row r="61" spans="1:12" ht="12.75" hidden="1">
      <c r="A61" s="90" t="s">
        <v>690</v>
      </c>
      <c r="B61" s="24" t="s">
        <v>691</v>
      </c>
      <c r="C61" s="87"/>
      <c r="D61" s="88">
        <v>0</v>
      </c>
      <c r="E61" s="88"/>
      <c r="F61" s="88" t="s">
        <v>221</v>
      </c>
      <c r="G61" s="88">
        <v>0</v>
      </c>
      <c r="H61" s="88"/>
      <c r="I61" s="88" t="s">
        <v>221</v>
      </c>
      <c r="J61" s="88"/>
      <c r="K61" s="88"/>
      <c r="L61" s="88" t="s">
        <v>221</v>
      </c>
    </row>
    <row r="62" spans="1:12" ht="58.5" customHeight="1" hidden="1">
      <c r="A62" s="90" t="s">
        <v>692</v>
      </c>
      <c r="B62" s="24" t="s">
        <v>693</v>
      </c>
      <c r="C62" s="87"/>
      <c r="D62" s="88">
        <v>0</v>
      </c>
      <c r="E62" s="95"/>
      <c r="F62" s="88" t="s">
        <v>221</v>
      </c>
      <c r="G62" s="88">
        <v>0</v>
      </c>
      <c r="H62" s="96"/>
      <c r="I62" s="88" t="s">
        <v>221</v>
      </c>
      <c r="J62" s="88"/>
      <c r="K62" s="96"/>
      <c r="L62" s="88" t="s">
        <v>221</v>
      </c>
    </row>
    <row r="63" spans="1:12" ht="63.75" hidden="1">
      <c r="A63" s="90" t="s">
        <v>694</v>
      </c>
      <c r="B63" s="24" t="s">
        <v>695</v>
      </c>
      <c r="C63" s="87"/>
      <c r="D63" s="88">
        <v>0</v>
      </c>
      <c r="E63" s="88"/>
      <c r="F63" s="88" t="s">
        <v>221</v>
      </c>
      <c r="G63" s="88">
        <v>0</v>
      </c>
      <c r="H63" s="88"/>
      <c r="I63" s="88" t="s">
        <v>221</v>
      </c>
      <c r="J63" s="88"/>
      <c r="K63" s="88"/>
      <c r="L63" s="88" t="s">
        <v>221</v>
      </c>
    </row>
    <row r="64" spans="1:12" ht="89.25" hidden="1">
      <c r="A64" s="90" t="s">
        <v>696</v>
      </c>
      <c r="B64" s="24" t="s">
        <v>697</v>
      </c>
      <c r="C64" s="87"/>
      <c r="D64" s="88">
        <v>0</v>
      </c>
      <c r="E64" s="88"/>
      <c r="F64" s="88" t="s">
        <v>221</v>
      </c>
      <c r="G64" s="88">
        <v>0</v>
      </c>
      <c r="H64" s="88"/>
      <c r="I64" s="88" t="s">
        <v>221</v>
      </c>
      <c r="J64" s="88"/>
      <c r="K64" s="88"/>
      <c r="L64" s="88" t="s">
        <v>221</v>
      </c>
    </row>
    <row r="65" spans="1:12" ht="15.75" customHeight="1">
      <c r="A65" s="90">
        <v>1200</v>
      </c>
      <c r="B65" s="24" t="s">
        <v>894</v>
      </c>
      <c r="C65" s="87">
        <v>7300</v>
      </c>
      <c r="D65" s="88">
        <v>34949.9</v>
      </c>
      <c r="E65" s="88">
        <v>34949.9</v>
      </c>
      <c r="F65" s="88">
        <v>0</v>
      </c>
      <c r="G65" s="88">
        <v>34949.9</v>
      </c>
      <c r="H65" s="88">
        <v>34949.9</v>
      </c>
      <c r="I65" s="88">
        <v>4455</v>
      </c>
      <c r="J65" s="88">
        <f>K65</f>
        <v>34949.9</v>
      </c>
      <c r="K65" s="88">
        <f>K68+K74+K80</f>
        <v>34949.9</v>
      </c>
      <c r="L65" s="88">
        <f>L71+L77+L90</f>
        <v>4455</v>
      </c>
    </row>
    <row r="66" spans="1:12" ht="25.5" hidden="1">
      <c r="A66" s="90"/>
      <c r="B66" s="24" t="s">
        <v>698</v>
      </c>
      <c r="C66" s="87"/>
      <c r="D66" s="88"/>
      <c r="E66" s="88"/>
      <c r="F66" s="88"/>
      <c r="G66" s="88"/>
      <c r="H66" s="88"/>
      <c r="I66" s="88"/>
      <c r="J66" s="88"/>
      <c r="K66" s="88"/>
      <c r="L66" s="88"/>
    </row>
    <row r="67" spans="1:12" ht="12.75" customHeight="1">
      <c r="A67" s="90"/>
      <c r="B67" s="24" t="s">
        <v>547</v>
      </c>
      <c r="C67" s="87"/>
      <c r="D67" s="88"/>
      <c r="E67" s="88"/>
      <c r="F67" s="88"/>
      <c r="G67" s="88"/>
      <c r="H67" s="88"/>
      <c r="I67" s="88"/>
      <c r="J67" s="88"/>
      <c r="K67" s="88"/>
      <c r="L67" s="88"/>
    </row>
    <row r="68" spans="1:12" ht="0.75" customHeight="1" hidden="1">
      <c r="A68" s="90">
        <v>1210</v>
      </c>
      <c r="B68" s="24" t="s">
        <v>699</v>
      </c>
      <c r="C68" s="87">
        <v>7311</v>
      </c>
      <c r="D68" s="88">
        <v>0</v>
      </c>
      <c r="E68" s="88">
        <v>0</v>
      </c>
      <c r="F68" s="88" t="s">
        <v>221</v>
      </c>
      <c r="G68" s="88">
        <v>0</v>
      </c>
      <c r="H68" s="88">
        <v>0</v>
      </c>
      <c r="I68" s="88" t="s">
        <v>221</v>
      </c>
      <c r="J68" s="88"/>
      <c r="K68" s="88"/>
      <c r="L68" s="88" t="s">
        <v>221</v>
      </c>
    </row>
    <row r="69" spans="1:12" ht="12.75" hidden="1">
      <c r="A69" s="90"/>
      <c r="B69" s="24" t="s">
        <v>547</v>
      </c>
      <c r="C69" s="87"/>
      <c r="D69" s="88"/>
      <c r="E69" s="88"/>
      <c r="F69" s="88"/>
      <c r="G69" s="88"/>
      <c r="H69" s="88"/>
      <c r="I69" s="88"/>
      <c r="J69" s="88"/>
      <c r="K69" s="88"/>
      <c r="L69" s="88"/>
    </row>
    <row r="70" spans="1:12" ht="63.75" hidden="1">
      <c r="A70" s="90" t="s">
        <v>700</v>
      </c>
      <c r="B70" s="24" t="s">
        <v>701</v>
      </c>
      <c r="C70" s="87"/>
      <c r="D70" s="88">
        <v>0</v>
      </c>
      <c r="E70" s="88"/>
      <c r="F70" s="88" t="s">
        <v>221</v>
      </c>
      <c r="G70" s="88">
        <v>0</v>
      </c>
      <c r="H70" s="88"/>
      <c r="I70" s="88" t="s">
        <v>221</v>
      </c>
      <c r="J70" s="88"/>
      <c r="K70" s="88"/>
      <c r="L70" s="88" t="s">
        <v>221</v>
      </c>
    </row>
    <row r="71" spans="1:12" ht="38.25" hidden="1">
      <c r="A71" s="90" t="s">
        <v>702</v>
      </c>
      <c r="B71" s="24" t="s">
        <v>703</v>
      </c>
      <c r="C71" s="87">
        <v>7312</v>
      </c>
      <c r="D71" s="88">
        <v>0</v>
      </c>
      <c r="E71" s="88" t="s">
        <v>221</v>
      </c>
      <c r="F71" s="88">
        <v>0</v>
      </c>
      <c r="G71" s="88">
        <v>0</v>
      </c>
      <c r="H71" s="88" t="s">
        <v>221</v>
      </c>
      <c r="I71" s="88">
        <v>0</v>
      </c>
      <c r="J71" s="88"/>
      <c r="K71" s="88"/>
      <c r="L71" s="88">
        <v>0</v>
      </c>
    </row>
    <row r="72" spans="1:12" ht="12.75" hidden="1">
      <c r="A72" s="90"/>
      <c r="B72" s="24" t="s">
        <v>547</v>
      </c>
      <c r="C72" s="87"/>
      <c r="D72" s="88"/>
      <c r="E72" s="88"/>
      <c r="F72" s="88"/>
      <c r="G72" s="88"/>
      <c r="H72" s="88"/>
      <c r="I72" s="88"/>
      <c r="J72" s="88"/>
      <c r="K72" s="88"/>
      <c r="L72" s="88"/>
    </row>
    <row r="73" spans="1:12" ht="63.75" hidden="1">
      <c r="A73" s="90" t="s">
        <v>704</v>
      </c>
      <c r="B73" s="24" t="s">
        <v>649</v>
      </c>
      <c r="C73" s="87"/>
      <c r="D73" s="88">
        <v>0</v>
      </c>
      <c r="E73" s="88" t="s">
        <v>221</v>
      </c>
      <c r="F73" s="88"/>
      <c r="G73" s="88">
        <v>0</v>
      </c>
      <c r="H73" s="88" t="s">
        <v>221</v>
      </c>
      <c r="I73" s="88"/>
      <c r="J73" s="88"/>
      <c r="K73" s="88"/>
      <c r="L73" s="88"/>
    </row>
    <row r="74" spans="1:12" ht="14.25" customHeight="1" hidden="1">
      <c r="A74" s="90" t="s">
        <v>650</v>
      </c>
      <c r="B74" s="24" t="s">
        <v>651</v>
      </c>
      <c r="C74" s="87">
        <v>7321</v>
      </c>
      <c r="D74" s="88">
        <v>0</v>
      </c>
      <c r="E74" s="88">
        <v>0</v>
      </c>
      <c r="F74" s="88" t="s">
        <v>221</v>
      </c>
      <c r="G74" s="88">
        <v>0</v>
      </c>
      <c r="H74" s="88">
        <v>0</v>
      </c>
      <c r="I74" s="88" t="s">
        <v>221</v>
      </c>
      <c r="J74" s="88"/>
      <c r="K74" s="88"/>
      <c r="L74" s="88" t="s">
        <v>221</v>
      </c>
    </row>
    <row r="75" spans="1:12" ht="24.75" customHeight="1" hidden="1">
      <c r="A75" s="90"/>
      <c r="B75" s="24" t="s">
        <v>547</v>
      </c>
      <c r="C75" s="87"/>
      <c r="D75" s="88"/>
      <c r="E75" s="88"/>
      <c r="F75" s="88"/>
      <c r="G75" s="88"/>
      <c r="H75" s="88"/>
      <c r="I75" s="88"/>
      <c r="J75" s="88"/>
      <c r="K75" s="88"/>
      <c r="L75" s="88"/>
    </row>
    <row r="76" spans="1:12" ht="51" hidden="1">
      <c r="A76" s="90" t="s">
        <v>652</v>
      </c>
      <c r="B76" s="24" t="s">
        <v>707</v>
      </c>
      <c r="C76" s="87"/>
      <c r="D76" s="88">
        <v>0</v>
      </c>
      <c r="E76" s="88"/>
      <c r="F76" s="88" t="s">
        <v>221</v>
      </c>
      <c r="G76" s="88">
        <v>0</v>
      </c>
      <c r="H76" s="88"/>
      <c r="I76" s="88" t="s">
        <v>221</v>
      </c>
      <c r="J76" s="88"/>
      <c r="K76" s="88"/>
      <c r="L76" s="88" t="s">
        <v>221</v>
      </c>
    </row>
    <row r="77" spans="1:12" ht="38.25" hidden="1">
      <c r="A77" s="90" t="s">
        <v>708</v>
      </c>
      <c r="B77" s="24" t="s">
        <v>709</v>
      </c>
      <c r="C77" s="87">
        <v>7322</v>
      </c>
      <c r="D77" s="88">
        <v>0</v>
      </c>
      <c r="E77" s="88" t="s">
        <v>221</v>
      </c>
      <c r="F77" s="88">
        <v>0</v>
      </c>
      <c r="G77" s="88">
        <v>0</v>
      </c>
      <c r="H77" s="88" t="s">
        <v>221</v>
      </c>
      <c r="I77" s="88">
        <v>0</v>
      </c>
      <c r="J77" s="88"/>
      <c r="K77" s="88"/>
      <c r="L77" s="88">
        <v>0</v>
      </c>
    </row>
    <row r="78" spans="1:12" ht="12.75" hidden="1">
      <c r="A78" s="90"/>
      <c r="B78" s="24" t="s">
        <v>547</v>
      </c>
      <c r="C78" s="87"/>
      <c r="D78" s="88"/>
      <c r="E78" s="88"/>
      <c r="F78" s="88"/>
      <c r="G78" s="88"/>
      <c r="H78" s="88"/>
      <c r="I78" s="88"/>
      <c r="J78" s="88"/>
      <c r="K78" s="88"/>
      <c r="L78" s="88"/>
    </row>
    <row r="79" spans="1:12" ht="63.75" hidden="1">
      <c r="A79" s="90" t="s">
        <v>710</v>
      </c>
      <c r="B79" s="24" t="s">
        <v>711</v>
      </c>
      <c r="C79" s="87"/>
      <c r="D79" s="88">
        <v>0</v>
      </c>
      <c r="E79" s="88" t="s">
        <v>221</v>
      </c>
      <c r="F79" s="88"/>
      <c r="G79" s="88">
        <v>0</v>
      </c>
      <c r="H79" s="88" t="s">
        <v>221</v>
      </c>
      <c r="I79" s="88"/>
      <c r="J79" s="88"/>
      <c r="K79" s="88"/>
      <c r="L79" s="88"/>
    </row>
    <row r="80" spans="1:12" ht="39.75" customHeight="1">
      <c r="A80" s="90">
        <v>1250</v>
      </c>
      <c r="B80" s="24" t="s">
        <v>712</v>
      </c>
      <c r="C80" s="87">
        <v>7331</v>
      </c>
      <c r="D80" s="88">
        <v>34949.9</v>
      </c>
      <c r="E80" s="88">
        <v>34949.9</v>
      </c>
      <c r="F80" s="88" t="s">
        <v>221</v>
      </c>
      <c r="G80" s="88">
        <v>34949.9</v>
      </c>
      <c r="H80" s="88">
        <v>34949.9</v>
      </c>
      <c r="I80" s="88" t="s">
        <v>221</v>
      </c>
      <c r="J80" s="88">
        <f>K80</f>
        <v>34949.9</v>
      </c>
      <c r="K80" s="88">
        <f>K83+K84+K88+K89</f>
        <v>34949.9</v>
      </c>
      <c r="L80" s="88" t="s">
        <v>221</v>
      </c>
    </row>
    <row r="81" spans="1:12" ht="51" customHeight="1" hidden="1">
      <c r="A81" s="90"/>
      <c r="B81" s="24" t="s">
        <v>713</v>
      </c>
      <c r="C81" s="87"/>
      <c r="D81" s="88"/>
      <c r="E81" s="88"/>
      <c r="F81" s="88"/>
      <c r="G81" s="88"/>
      <c r="H81" s="88"/>
      <c r="I81" s="88"/>
      <c r="J81" s="88"/>
      <c r="K81" s="88"/>
      <c r="L81" s="88"/>
    </row>
    <row r="82" spans="1:12" ht="12.75">
      <c r="A82" s="90"/>
      <c r="B82" s="24" t="s">
        <v>941</v>
      </c>
      <c r="C82" s="87"/>
      <c r="D82" s="88"/>
      <c r="E82" s="88"/>
      <c r="F82" s="88"/>
      <c r="G82" s="88"/>
      <c r="H82" s="88"/>
      <c r="I82" s="88"/>
      <c r="J82" s="88"/>
      <c r="K82" s="88"/>
      <c r="L82" s="88"/>
    </row>
    <row r="83" spans="1:12" ht="41.25" customHeight="1">
      <c r="A83" s="90" t="s">
        <v>714</v>
      </c>
      <c r="B83" s="24" t="s">
        <v>715</v>
      </c>
      <c r="C83" s="87"/>
      <c r="D83" s="88">
        <v>34949.9</v>
      </c>
      <c r="E83" s="88">
        <v>34949.9</v>
      </c>
      <c r="F83" s="88" t="s">
        <v>221</v>
      </c>
      <c r="G83" s="88">
        <v>34949.9</v>
      </c>
      <c r="H83" s="88">
        <v>34949.9</v>
      </c>
      <c r="I83" s="88" t="s">
        <v>221</v>
      </c>
      <c r="J83" s="88">
        <f>K83</f>
        <v>34929.3</v>
      </c>
      <c r="K83" s="88">
        <v>34929.3</v>
      </c>
      <c r="L83" s="88" t="s">
        <v>221</v>
      </c>
    </row>
    <row r="84" spans="1:12" ht="28.5" customHeight="1">
      <c r="A84" s="90" t="s">
        <v>716</v>
      </c>
      <c r="B84" s="24" t="s">
        <v>717</v>
      </c>
      <c r="C84" s="87"/>
      <c r="D84" s="88">
        <v>0</v>
      </c>
      <c r="E84" s="88">
        <v>0</v>
      </c>
      <c r="F84" s="88" t="s">
        <v>221</v>
      </c>
      <c r="G84" s="88">
        <v>0</v>
      </c>
      <c r="H84" s="88">
        <v>0</v>
      </c>
      <c r="I84" s="88" t="s">
        <v>221</v>
      </c>
      <c r="J84" s="88">
        <f>K84</f>
        <v>20.6</v>
      </c>
      <c r="K84" s="88">
        <f>K86+K87</f>
        <v>20.6</v>
      </c>
      <c r="L84" s="88" t="s">
        <v>221</v>
      </c>
    </row>
    <row r="85" spans="1:12" ht="15" customHeight="1">
      <c r="A85" s="90"/>
      <c r="B85" s="24" t="s">
        <v>547</v>
      </c>
      <c r="C85" s="87"/>
      <c r="D85" s="88"/>
      <c r="E85" s="88"/>
      <c r="F85" s="88"/>
      <c r="G85" s="88"/>
      <c r="H85" s="88"/>
      <c r="I85" s="88"/>
      <c r="J85" s="88"/>
      <c r="K85" s="88"/>
      <c r="L85" s="88"/>
    </row>
    <row r="86" spans="1:12" ht="51" customHeight="1" hidden="1">
      <c r="A86" s="97" t="s">
        <v>718</v>
      </c>
      <c r="B86" s="24" t="s">
        <v>719</v>
      </c>
      <c r="C86" s="87"/>
      <c r="D86" s="88">
        <v>0</v>
      </c>
      <c r="E86" s="88"/>
      <c r="F86" s="88" t="s">
        <v>221</v>
      </c>
      <c r="G86" s="88">
        <v>0</v>
      </c>
      <c r="H86" s="88"/>
      <c r="I86" s="88" t="s">
        <v>221</v>
      </c>
      <c r="J86" s="88">
        <f>K86</f>
        <v>0</v>
      </c>
      <c r="K86" s="88"/>
      <c r="L86" s="88" t="s">
        <v>221</v>
      </c>
    </row>
    <row r="87" spans="1:12" ht="27.75" customHeight="1">
      <c r="A87" s="90" t="s">
        <v>720</v>
      </c>
      <c r="B87" s="24" t="s">
        <v>721</v>
      </c>
      <c r="C87" s="87"/>
      <c r="D87" s="88">
        <v>0</v>
      </c>
      <c r="E87" s="88"/>
      <c r="F87" s="88" t="s">
        <v>221</v>
      </c>
      <c r="G87" s="88">
        <v>0</v>
      </c>
      <c r="H87" s="88"/>
      <c r="I87" s="88" t="s">
        <v>221</v>
      </c>
      <c r="J87" s="88">
        <f>K87</f>
        <v>20.6</v>
      </c>
      <c r="K87" s="88">
        <v>20.6</v>
      </c>
      <c r="L87" s="88" t="s">
        <v>221</v>
      </c>
    </row>
    <row r="88" spans="1:12" ht="36.75" customHeight="1" hidden="1">
      <c r="A88" s="90" t="s">
        <v>722</v>
      </c>
      <c r="B88" s="24" t="s">
        <v>723</v>
      </c>
      <c r="C88" s="87"/>
      <c r="D88" s="88">
        <v>0</v>
      </c>
      <c r="E88" s="88"/>
      <c r="F88" s="88" t="s">
        <v>221</v>
      </c>
      <c r="G88" s="88">
        <v>0</v>
      </c>
      <c r="H88" s="88"/>
      <c r="I88" s="88" t="s">
        <v>221</v>
      </c>
      <c r="J88" s="88">
        <f>K88</f>
        <v>0</v>
      </c>
      <c r="K88" s="88"/>
      <c r="L88" s="88" t="s">
        <v>221</v>
      </c>
    </row>
    <row r="89" spans="1:12" ht="12" customHeight="1" hidden="1">
      <c r="A89" s="90" t="s">
        <v>724</v>
      </c>
      <c r="B89" s="24" t="s">
        <v>725</v>
      </c>
      <c r="C89" s="87"/>
      <c r="D89" s="88">
        <v>0</v>
      </c>
      <c r="E89" s="88"/>
      <c r="F89" s="88" t="s">
        <v>221</v>
      </c>
      <c r="G89" s="88">
        <v>0</v>
      </c>
      <c r="H89" s="88"/>
      <c r="I89" s="88" t="s">
        <v>221</v>
      </c>
      <c r="J89" s="88"/>
      <c r="K89" s="88"/>
      <c r="L89" s="88" t="s">
        <v>221</v>
      </c>
    </row>
    <row r="90" spans="1:12" ht="38.25" customHeight="1">
      <c r="A90" s="90">
        <v>1260</v>
      </c>
      <c r="B90" s="24" t="s">
        <v>726</v>
      </c>
      <c r="C90" s="87">
        <v>7332</v>
      </c>
      <c r="D90" s="88">
        <v>0</v>
      </c>
      <c r="E90" s="88" t="s">
        <v>221</v>
      </c>
      <c r="F90" s="88">
        <v>0</v>
      </c>
      <c r="G90" s="88">
        <v>4455</v>
      </c>
      <c r="H90" s="88" t="s">
        <v>221</v>
      </c>
      <c r="I90" s="88">
        <v>4455</v>
      </c>
      <c r="J90" s="88">
        <f>L90</f>
        <v>4455</v>
      </c>
      <c r="K90" s="88" t="s">
        <v>221</v>
      </c>
      <c r="L90" s="88">
        <f>L93+L94</f>
        <v>4455</v>
      </c>
    </row>
    <row r="91" spans="1:12" ht="12.75" hidden="1">
      <c r="A91" s="90"/>
      <c r="B91" s="24" t="s">
        <v>727</v>
      </c>
      <c r="C91" s="87"/>
      <c r="D91" s="88"/>
      <c r="E91" s="88"/>
      <c r="F91" s="88"/>
      <c r="G91" s="88"/>
      <c r="H91" s="88"/>
      <c r="I91" s="88"/>
      <c r="J91" s="88"/>
      <c r="K91" s="88"/>
      <c r="L91" s="88"/>
    </row>
    <row r="92" spans="1:12" ht="15" customHeight="1">
      <c r="A92" s="90"/>
      <c r="B92" s="24" t="s">
        <v>547</v>
      </c>
      <c r="C92" s="87"/>
      <c r="D92" s="88"/>
      <c r="E92" s="88"/>
      <c r="F92" s="88"/>
      <c r="G92" s="88"/>
      <c r="H92" s="88"/>
      <c r="I92" s="88"/>
      <c r="J92" s="88"/>
      <c r="K92" s="88"/>
      <c r="L92" s="88"/>
    </row>
    <row r="93" spans="1:12" ht="38.25" customHeight="1">
      <c r="A93" s="90" t="s">
        <v>728</v>
      </c>
      <c r="B93" s="24" t="s">
        <v>729</v>
      </c>
      <c r="C93" s="87"/>
      <c r="D93" s="88">
        <v>0</v>
      </c>
      <c r="E93" s="88" t="s">
        <v>221</v>
      </c>
      <c r="F93" s="88"/>
      <c r="G93" s="88">
        <v>4455</v>
      </c>
      <c r="H93" s="88" t="s">
        <v>221</v>
      </c>
      <c r="I93" s="88">
        <v>4455</v>
      </c>
      <c r="J93" s="88">
        <f>L93</f>
        <v>4455</v>
      </c>
      <c r="K93" s="88" t="s">
        <v>221</v>
      </c>
      <c r="L93" s="88">
        <v>4455</v>
      </c>
    </row>
    <row r="94" spans="1:12" ht="0.75" customHeight="1" hidden="1">
      <c r="A94" s="90" t="s">
        <v>730</v>
      </c>
      <c r="B94" s="24" t="s">
        <v>731</v>
      </c>
      <c r="C94" s="87"/>
      <c r="D94" s="88">
        <v>0</v>
      </c>
      <c r="E94" s="88" t="s">
        <v>221</v>
      </c>
      <c r="F94" s="88"/>
      <c r="G94" s="88">
        <v>0</v>
      </c>
      <c r="H94" s="88" t="s">
        <v>221</v>
      </c>
      <c r="I94" s="88"/>
      <c r="J94" s="88">
        <f>L94</f>
        <v>0</v>
      </c>
      <c r="K94" s="88" t="s">
        <v>221</v>
      </c>
      <c r="L94" s="88"/>
    </row>
    <row r="95" spans="1:12" ht="15" customHeight="1">
      <c r="A95" s="90">
        <v>1300</v>
      </c>
      <c r="B95" s="24" t="s">
        <v>732</v>
      </c>
      <c r="C95" s="87">
        <v>7400</v>
      </c>
      <c r="D95" s="88">
        <v>1000</v>
      </c>
      <c r="E95" s="88">
        <v>1000</v>
      </c>
      <c r="F95" s="88">
        <v>6939.7</v>
      </c>
      <c r="G95" s="88">
        <v>1000</v>
      </c>
      <c r="H95" s="88">
        <v>1000</v>
      </c>
      <c r="I95" s="88">
        <v>6939.7</v>
      </c>
      <c r="J95" s="88">
        <f>K95</f>
        <v>1051.9</v>
      </c>
      <c r="K95" s="88">
        <f>K101+K104+K111+K117+K122+K127+K137</f>
        <v>1051.9</v>
      </c>
      <c r="L95" s="88">
        <f>L98+L132+L137</f>
        <v>6500</v>
      </c>
    </row>
    <row r="96" spans="1:12" ht="38.25" hidden="1">
      <c r="A96" s="90"/>
      <c r="B96" s="24" t="s">
        <v>733</v>
      </c>
      <c r="C96" s="87"/>
      <c r="D96" s="88"/>
      <c r="E96" s="88"/>
      <c r="F96" s="88"/>
      <c r="G96" s="88"/>
      <c r="H96" s="88"/>
      <c r="I96" s="88"/>
      <c r="J96" s="88"/>
      <c r="K96" s="88"/>
      <c r="L96" s="88"/>
    </row>
    <row r="97" spans="1:12" ht="12.75" customHeight="1">
      <c r="A97" s="90"/>
      <c r="B97" s="24" t="s">
        <v>547</v>
      </c>
      <c r="C97" s="87"/>
      <c r="D97" s="88"/>
      <c r="E97" s="88"/>
      <c r="F97" s="88"/>
      <c r="G97" s="88"/>
      <c r="H97" s="88"/>
      <c r="I97" s="88"/>
      <c r="J97" s="88"/>
      <c r="K97" s="88"/>
      <c r="L97" s="88"/>
    </row>
    <row r="98" spans="1:12" ht="16.5" customHeight="1">
      <c r="A98" s="90">
        <v>1310</v>
      </c>
      <c r="B98" s="24" t="s">
        <v>734</v>
      </c>
      <c r="C98" s="87">
        <v>7411</v>
      </c>
      <c r="D98" s="88">
        <v>0</v>
      </c>
      <c r="E98" s="88" t="s">
        <v>221</v>
      </c>
      <c r="F98" s="88">
        <v>0</v>
      </c>
      <c r="G98" s="88">
        <v>0</v>
      </c>
      <c r="H98" s="88" t="s">
        <v>221</v>
      </c>
      <c r="I98" s="88">
        <v>0</v>
      </c>
      <c r="J98" s="88">
        <f>L98</f>
        <v>0</v>
      </c>
      <c r="K98" s="88" t="s">
        <v>221</v>
      </c>
      <c r="L98" s="88">
        <f>L100</f>
        <v>0</v>
      </c>
    </row>
    <row r="99" spans="1:12" ht="12.75" hidden="1">
      <c r="A99" s="98"/>
      <c r="B99" s="24" t="s">
        <v>547</v>
      </c>
      <c r="C99" s="99"/>
      <c r="D99" s="100"/>
      <c r="E99" s="100"/>
      <c r="F99" s="100"/>
      <c r="G99" s="99"/>
      <c r="H99" s="99"/>
      <c r="I99" s="99"/>
      <c r="J99" s="99"/>
      <c r="K99" s="99"/>
      <c r="L99" s="99"/>
    </row>
    <row r="100" spans="1:12" ht="38.25" hidden="1">
      <c r="A100" s="98" t="s">
        <v>735</v>
      </c>
      <c r="B100" s="24" t="s">
        <v>736</v>
      </c>
      <c r="C100" s="99"/>
      <c r="D100" s="100">
        <v>0</v>
      </c>
      <c r="E100" s="100" t="s">
        <v>221</v>
      </c>
      <c r="F100" s="100"/>
      <c r="G100" s="99">
        <v>0</v>
      </c>
      <c r="H100" s="99" t="s">
        <v>221</v>
      </c>
      <c r="I100" s="99"/>
      <c r="J100" s="99">
        <v>0</v>
      </c>
      <c r="K100" s="99" t="s">
        <v>221</v>
      </c>
      <c r="L100" s="99"/>
    </row>
    <row r="101" spans="1:12" ht="15" customHeight="1">
      <c r="A101" s="98">
        <v>1320</v>
      </c>
      <c r="B101" s="24" t="s">
        <v>737</v>
      </c>
      <c r="C101" s="99">
        <v>7412</v>
      </c>
      <c r="D101" s="100">
        <v>0</v>
      </c>
      <c r="E101" s="100">
        <v>0</v>
      </c>
      <c r="F101" s="100" t="s">
        <v>221</v>
      </c>
      <c r="G101" s="99">
        <v>0</v>
      </c>
      <c r="H101" s="99">
        <v>0</v>
      </c>
      <c r="I101" s="99" t="s">
        <v>221</v>
      </c>
      <c r="J101" s="99">
        <f>K101</f>
        <v>0</v>
      </c>
      <c r="K101" s="99">
        <f>K103</f>
        <v>0</v>
      </c>
      <c r="L101" s="99" t="s">
        <v>221</v>
      </c>
    </row>
    <row r="102" spans="1:12" ht="12.75" hidden="1">
      <c r="A102" s="98"/>
      <c r="B102" s="24" t="s">
        <v>547</v>
      </c>
      <c r="C102" s="99"/>
      <c r="D102" s="100"/>
      <c r="E102" s="100"/>
      <c r="F102" s="100"/>
      <c r="G102" s="99"/>
      <c r="H102" s="99"/>
      <c r="I102" s="99"/>
      <c r="J102" s="99"/>
      <c r="K102" s="99"/>
      <c r="L102" s="99"/>
    </row>
    <row r="103" spans="1:12" ht="38.25" hidden="1">
      <c r="A103" s="98" t="s">
        <v>738</v>
      </c>
      <c r="B103" s="24" t="s">
        <v>739</v>
      </c>
      <c r="C103" s="99"/>
      <c r="D103" s="100">
        <v>0</v>
      </c>
      <c r="E103" s="100"/>
      <c r="F103" s="100" t="s">
        <v>221</v>
      </c>
      <c r="G103" s="99">
        <v>0</v>
      </c>
      <c r="H103" s="99"/>
      <c r="I103" s="99" t="s">
        <v>221</v>
      </c>
      <c r="J103" s="99"/>
      <c r="K103" s="99"/>
      <c r="L103" s="99" t="s">
        <v>221</v>
      </c>
    </row>
    <row r="104" spans="1:12" ht="15.75" customHeight="1">
      <c r="A104" s="98">
        <v>1330</v>
      </c>
      <c r="B104" s="24" t="s">
        <v>740</v>
      </c>
      <c r="C104" s="99">
        <v>7415</v>
      </c>
      <c r="D104" s="100">
        <v>540</v>
      </c>
      <c r="E104" s="100">
        <v>540</v>
      </c>
      <c r="F104" s="100" t="s">
        <v>221</v>
      </c>
      <c r="G104" s="100">
        <v>540</v>
      </c>
      <c r="H104" s="100">
        <v>540</v>
      </c>
      <c r="I104" s="99" t="s">
        <v>221</v>
      </c>
      <c r="J104" s="100">
        <f>K104</f>
        <v>576.8</v>
      </c>
      <c r="K104" s="100">
        <f>K107+K108+K109+K110</f>
        <v>576.8</v>
      </c>
      <c r="L104" s="99" t="s">
        <v>221</v>
      </c>
    </row>
    <row r="105" spans="1:12" ht="12.75" hidden="1">
      <c r="A105" s="98"/>
      <c r="B105" s="24" t="s">
        <v>741</v>
      </c>
      <c r="C105" s="99"/>
      <c r="D105" s="100"/>
      <c r="E105" s="100"/>
      <c r="F105" s="100"/>
      <c r="G105" s="100"/>
      <c r="H105" s="100"/>
      <c r="I105" s="99"/>
      <c r="J105" s="100"/>
      <c r="K105" s="100"/>
      <c r="L105" s="99"/>
    </row>
    <row r="106" spans="1:12" ht="12.75">
      <c r="A106" s="98"/>
      <c r="B106" s="24" t="s">
        <v>547</v>
      </c>
      <c r="C106" s="99"/>
      <c r="D106" s="100"/>
      <c r="E106" s="100"/>
      <c r="F106" s="100"/>
      <c r="G106" s="100"/>
      <c r="H106" s="100"/>
      <c r="I106" s="99"/>
      <c r="J106" s="100"/>
      <c r="K106" s="100"/>
      <c r="L106" s="99"/>
    </row>
    <row r="107" spans="1:12" ht="27.75" customHeight="1">
      <c r="A107" s="98" t="s">
        <v>742</v>
      </c>
      <c r="B107" s="24" t="s">
        <v>743</v>
      </c>
      <c r="C107" s="99"/>
      <c r="D107" s="100">
        <v>540</v>
      </c>
      <c r="E107" s="100">
        <v>540</v>
      </c>
      <c r="F107" s="100" t="s">
        <v>221</v>
      </c>
      <c r="G107" s="100">
        <v>540</v>
      </c>
      <c r="H107" s="100">
        <v>540</v>
      </c>
      <c r="I107" s="99" t="s">
        <v>221</v>
      </c>
      <c r="J107" s="100">
        <f>K107</f>
        <v>576.8</v>
      </c>
      <c r="K107" s="100">
        <v>576.8</v>
      </c>
      <c r="L107" s="99" t="s">
        <v>221</v>
      </c>
    </row>
    <row r="108" spans="1:12" ht="38.25" hidden="1">
      <c r="A108" s="98" t="s">
        <v>744</v>
      </c>
      <c r="B108" s="24" t="s">
        <v>745</v>
      </c>
      <c r="C108" s="99"/>
      <c r="D108" s="100">
        <v>0</v>
      </c>
      <c r="E108" s="100"/>
      <c r="F108" s="100" t="s">
        <v>221</v>
      </c>
      <c r="G108" s="99">
        <v>0</v>
      </c>
      <c r="H108" s="99"/>
      <c r="I108" s="99" t="s">
        <v>221</v>
      </c>
      <c r="J108" s="99"/>
      <c r="K108" s="99"/>
      <c r="L108" s="99" t="s">
        <v>221</v>
      </c>
    </row>
    <row r="109" spans="1:12" ht="51" hidden="1">
      <c r="A109" s="98" t="s">
        <v>746</v>
      </c>
      <c r="B109" s="24" t="s">
        <v>747</v>
      </c>
      <c r="C109" s="99"/>
      <c r="D109" s="100">
        <v>0</v>
      </c>
      <c r="E109" s="100"/>
      <c r="F109" s="100" t="s">
        <v>221</v>
      </c>
      <c r="G109" s="99">
        <v>0</v>
      </c>
      <c r="H109" s="99"/>
      <c r="I109" s="99" t="s">
        <v>221</v>
      </c>
      <c r="J109" s="99"/>
      <c r="K109" s="99"/>
      <c r="L109" s="99" t="s">
        <v>221</v>
      </c>
    </row>
    <row r="110" spans="1:12" ht="12.75" hidden="1">
      <c r="A110" s="98" t="s">
        <v>748</v>
      </c>
      <c r="B110" s="24" t="s">
        <v>749</v>
      </c>
      <c r="C110" s="99"/>
      <c r="D110" s="100">
        <v>0</v>
      </c>
      <c r="E110" s="100">
        <v>0</v>
      </c>
      <c r="F110" s="100" t="s">
        <v>221</v>
      </c>
      <c r="G110" s="99">
        <v>0</v>
      </c>
      <c r="H110" s="99">
        <v>0</v>
      </c>
      <c r="I110" s="99" t="s">
        <v>221</v>
      </c>
      <c r="J110" s="99"/>
      <c r="K110" s="99"/>
      <c r="L110" s="99" t="s">
        <v>221</v>
      </c>
    </row>
    <row r="111" spans="1:12" ht="41.25" customHeight="1">
      <c r="A111" s="98">
        <v>1340</v>
      </c>
      <c r="B111" s="24" t="s">
        <v>750</v>
      </c>
      <c r="C111" s="99">
        <v>7421</v>
      </c>
      <c r="D111" s="100">
        <v>0</v>
      </c>
      <c r="E111" s="100">
        <v>0</v>
      </c>
      <c r="F111" s="100" t="s">
        <v>221</v>
      </c>
      <c r="G111" s="99">
        <v>0</v>
      </c>
      <c r="H111" s="99">
        <v>0</v>
      </c>
      <c r="I111" s="99" t="s">
        <v>221</v>
      </c>
      <c r="J111" s="99">
        <f>K111</f>
        <v>0</v>
      </c>
      <c r="K111" s="99">
        <f>K114+K115+K116</f>
        <v>0</v>
      </c>
      <c r="L111" s="99" t="s">
        <v>221</v>
      </c>
    </row>
    <row r="112" spans="1:12" ht="1.5" customHeight="1" hidden="1">
      <c r="A112" s="98"/>
      <c r="B112" s="24" t="s">
        <v>751</v>
      </c>
      <c r="C112" s="99"/>
      <c r="D112" s="100"/>
      <c r="E112" s="100"/>
      <c r="F112" s="100"/>
      <c r="G112" s="99"/>
      <c r="H112" s="99"/>
      <c r="I112" s="99"/>
      <c r="J112" s="99"/>
      <c r="K112" s="99"/>
      <c r="L112" s="99"/>
    </row>
    <row r="113" spans="1:12" ht="12.75" hidden="1">
      <c r="A113" s="98"/>
      <c r="B113" s="24" t="s">
        <v>547</v>
      </c>
      <c r="C113" s="99"/>
      <c r="D113" s="100"/>
      <c r="E113" s="100"/>
      <c r="F113" s="100"/>
      <c r="G113" s="99"/>
      <c r="H113" s="99"/>
      <c r="I113" s="99"/>
      <c r="J113" s="99"/>
      <c r="K113" s="99"/>
      <c r="L113" s="99"/>
    </row>
    <row r="114" spans="1:12" ht="102" hidden="1">
      <c r="A114" s="98" t="s">
        <v>752</v>
      </c>
      <c r="B114" s="24" t="s">
        <v>753</v>
      </c>
      <c r="C114" s="99"/>
      <c r="D114" s="100">
        <v>0</v>
      </c>
      <c r="E114" s="100"/>
      <c r="F114" s="100" t="s">
        <v>221</v>
      </c>
      <c r="G114" s="99">
        <v>0</v>
      </c>
      <c r="H114" s="99"/>
      <c r="I114" s="99" t="s">
        <v>221</v>
      </c>
      <c r="J114" s="99"/>
      <c r="K114" s="99"/>
      <c r="L114" s="99" t="s">
        <v>221</v>
      </c>
    </row>
    <row r="115" spans="1:12" ht="63.75" hidden="1">
      <c r="A115" s="98" t="s">
        <v>754</v>
      </c>
      <c r="B115" s="24" t="s">
        <v>755</v>
      </c>
      <c r="C115" s="99"/>
      <c r="D115" s="100">
        <v>0</v>
      </c>
      <c r="E115" s="100"/>
      <c r="F115" s="100" t="s">
        <v>221</v>
      </c>
      <c r="G115" s="99">
        <v>0</v>
      </c>
      <c r="H115" s="99"/>
      <c r="I115" s="99" t="s">
        <v>221</v>
      </c>
      <c r="J115" s="99"/>
      <c r="K115" s="99"/>
      <c r="L115" s="99" t="s">
        <v>221</v>
      </c>
    </row>
    <row r="116" spans="1:12" ht="63.75" hidden="1">
      <c r="A116" s="98" t="s">
        <v>756</v>
      </c>
      <c r="B116" s="24" t="s">
        <v>757</v>
      </c>
      <c r="C116" s="99"/>
      <c r="D116" s="100">
        <v>0</v>
      </c>
      <c r="E116" s="100"/>
      <c r="F116" s="100" t="s">
        <v>221</v>
      </c>
      <c r="G116" s="99">
        <v>0</v>
      </c>
      <c r="H116" s="99"/>
      <c r="I116" s="99" t="s">
        <v>221</v>
      </c>
      <c r="J116" s="99"/>
      <c r="K116" s="99"/>
      <c r="L116" s="99" t="s">
        <v>221</v>
      </c>
    </row>
    <row r="117" spans="1:12" ht="16.5" customHeight="1">
      <c r="A117" s="98">
        <v>1350</v>
      </c>
      <c r="B117" s="24" t="s">
        <v>758</v>
      </c>
      <c r="C117" s="99">
        <v>7422</v>
      </c>
      <c r="D117" s="100">
        <v>460</v>
      </c>
      <c r="E117" s="100">
        <v>460</v>
      </c>
      <c r="F117" s="100" t="s">
        <v>221</v>
      </c>
      <c r="G117" s="100">
        <v>460</v>
      </c>
      <c r="H117" s="100">
        <v>460</v>
      </c>
      <c r="I117" s="99" t="s">
        <v>221</v>
      </c>
      <c r="J117" s="100">
        <f>K117</f>
        <v>475.1</v>
      </c>
      <c r="K117" s="100">
        <f>K120+K121</f>
        <v>475.1</v>
      </c>
      <c r="L117" s="99" t="s">
        <v>221</v>
      </c>
    </row>
    <row r="118" spans="1:12" ht="12.75" hidden="1">
      <c r="A118" s="98"/>
      <c r="B118" s="24" t="s">
        <v>759</v>
      </c>
      <c r="C118" s="99"/>
      <c r="D118" s="100"/>
      <c r="E118" s="100"/>
      <c r="F118" s="100"/>
      <c r="G118" s="100"/>
      <c r="H118" s="100"/>
      <c r="I118" s="99"/>
      <c r="J118" s="100"/>
      <c r="K118" s="100"/>
      <c r="L118" s="99"/>
    </row>
    <row r="119" spans="1:12" ht="12.75">
      <c r="A119" s="98"/>
      <c r="B119" s="24" t="s">
        <v>547</v>
      </c>
      <c r="C119" s="99"/>
      <c r="D119" s="100"/>
      <c r="E119" s="100"/>
      <c r="F119" s="100"/>
      <c r="G119" s="100"/>
      <c r="H119" s="100"/>
      <c r="I119" s="99"/>
      <c r="J119" s="100"/>
      <c r="K119" s="100"/>
      <c r="L119" s="99"/>
    </row>
    <row r="120" spans="1:12" ht="15.75" customHeight="1">
      <c r="A120" s="98" t="s">
        <v>760</v>
      </c>
      <c r="B120" s="24" t="s">
        <v>761</v>
      </c>
      <c r="C120" s="99"/>
      <c r="D120" s="100">
        <v>460</v>
      </c>
      <c r="E120" s="100">
        <v>460</v>
      </c>
      <c r="F120" s="100" t="s">
        <v>221</v>
      </c>
      <c r="G120" s="100">
        <v>460</v>
      </c>
      <c r="H120" s="100">
        <v>460</v>
      </c>
      <c r="I120" s="99" t="s">
        <v>221</v>
      </c>
      <c r="J120" s="100">
        <f>K120</f>
        <v>475.1</v>
      </c>
      <c r="K120" s="100">
        <v>475.1</v>
      </c>
      <c r="L120" s="99" t="s">
        <v>221</v>
      </c>
    </row>
    <row r="121" spans="1:12" ht="38.25" hidden="1">
      <c r="A121" s="98" t="s">
        <v>762</v>
      </c>
      <c r="B121" s="24" t="s">
        <v>763</v>
      </c>
      <c r="C121" s="99"/>
      <c r="D121" s="100">
        <v>0</v>
      </c>
      <c r="E121" s="100"/>
      <c r="F121" s="100" t="s">
        <v>221</v>
      </c>
      <c r="G121" s="99">
        <v>0</v>
      </c>
      <c r="H121" s="99"/>
      <c r="I121" s="99" t="s">
        <v>221</v>
      </c>
      <c r="J121" s="99"/>
      <c r="K121" s="99"/>
      <c r="L121" s="99" t="s">
        <v>221</v>
      </c>
    </row>
    <row r="122" spans="1:12" ht="17.25" customHeight="1">
      <c r="A122" s="98">
        <v>1360</v>
      </c>
      <c r="B122" s="24" t="s">
        <v>764</v>
      </c>
      <c r="C122" s="99">
        <v>7431</v>
      </c>
      <c r="D122" s="100">
        <v>0</v>
      </c>
      <c r="E122" s="100">
        <v>0</v>
      </c>
      <c r="F122" s="100" t="s">
        <v>221</v>
      </c>
      <c r="G122" s="99">
        <v>0</v>
      </c>
      <c r="H122" s="99">
        <v>0</v>
      </c>
      <c r="I122" s="99" t="s">
        <v>221</v>
      </c>
      <c r="J122" s="99">
        <f>K122</f>
        <v>0</v>
      </c>
      <c r="K122" s="99">
        <f>K125+K126</f>
        <v>0</v>
      </c>
      <c r="L122" s="99" t="s">
        <v>221</v>
      </c>
    </row>
    <row r="123" spans="1:12" ht="12.75" hidden="1">
      <c r="A123" s="98"/>
      <c r="B123" s="24" t="s">
        <v>765</v>
      </c>
      <c r="C123" s="99"/>
      <c r="D123" s="100"/>
      <c r="E123" s="100"/>
      <c r="F123" s="100"/>
      <c r="G123" s="99"/>
      <c r="H123" s="99"/>
      <c r="I123" s="99"/>
      <c r="J123" s="99"/>
      <c r="K123" s="99"/>
      <c r="L123" s="99"/>
    </row>
    <row r="124" spans="1:12" ht="12.75" hidden="1">
      <c r="A124" s="98"/>
      <c r="B124" s="24" t="s">
        <v>547</v>
      </c>
      <c r="C124" s="99"/>
      <c r="D124" s="100"/>
      <c r="E124" s="100"/>
      <c r="F124" s="100"/>
      <c r="G124" s="99"/>
      <c r="H124" s="99"/>
      <c r="I124" s="99"/>
      <c r="J124" s="99"/>
      <c r="K124" s="99"/>
      <c r="L124" s="99"/>
    </row>
    <row r="125" spans="1:12" ht="51" hidden="1">
      <c r="A125" s="98" t="s">
        <v>766</v>
      </c>
      <c r="B125" s="24" t="s">
        <v>767</v>
      </c>
      <c r="C125" s="99"/>
      <c r="D125" s="100">
        <v>0</v>
      </c>
      <c r="E125" s="100"/>
      <c r="F125" s="100" t="s">
        <v>221</v>
      </c>
      <c r="G125" s="99">
        <v>0</v>
      </c>
      <c r="H125" s="99"/>
      <c r="I125" s="99" t="s">
        <v>221</v>
      </c>
      <c r="J125" s="99"/>
      <c r="K125" s="99"/>
      <c r="L125" s="99" t="s">
        <v>221</v>
      </c>
    </row>
    <row r="126" spans="1:12" ht="51" hidden="1">
      <c r="A126" s="98" t="s">
        <v>768</v>
      </c>
      <c r="B126" s="24" t="s">
        <v>769</v>
      </c>
      <c r="C126" s="99"/>
      <c r="D126" s="100">
        <v>0</v>
      </c>
      <c r="E126" s="100"/>
      <c r="F126" s="100" t="s">
        <v>221</v>
      </c>
      <c r="G126" s="99">
        <v>0</v>
      </c>
      <c r="H126" s="99"/>
      <c r="I126" s="99" t="s">
        <v>221</v>
      </c>
      <c r="J126" s="99"/>
      <c r="K126" s="99"/>
      <c r="L126" s="99" t="s">
        <v>221</v>
      </c>
    </row>
    <row r="127" spans="1:12" ht="14.25" customHeight="1">
      <c r="A127" s="98">
        <v>1370</v>
      </c>
      <c r="B127" s="24" t="s">
        <v>770</v>
      </c>
      <c r="C127" s="99">
        <v>7441</v>
      </c>
      <c r="D127" s="100">
        <v>0</v>
      </c>
      <c r="E127" s="100">
        <v>0</v>
      </c>
      <c r="F127" s="100" t="s">
        <v>221</v>
      </c>
      <c r="G127" s="99">
        <v>0</v>
      </c>
      <c r="H127" s="99">
        <v>0</v>
      </c>
      <c r="I127" s="99" t="s">
        <v>221</v>
      </c>
      <c r="J127" s="99">
        <f>K127</f>
        <v>0</v>
      </c>
      <c r="K127" s="99">
        <f>K130+K131</f>
        <v>0</v>
      </c>
      <c r="L127" s="99" t="s">
        <v>221</v>
      </c>
    </row>
    <row r="128" spans="1:12" ht="12.75" hidden="1">
      <c r="A128" s="98"/>
      <c r="B128" s="24" t="s">
        <v>771</v>
      </c>
      <c r="C128" s="99"/>
      <c r="D128" s="100"/>
      <c r="E128" s="100"/>
      <c r="F128" s="100"/>
      <c r="G128" s="99"/>
      <c r="H128" s="99"/>
      <c r="I128" s="99"/>
      <c r="J128" s="99"/>
      <c r="K128" s="99"/>
      <c r="L128" s="99"/>
    </row>
    <row r="129" spans="1:12" ht="12.75" hidden="1">
      <c r="A129" s="98"/>
      <c r="B129" s="24" t="s">
        <v>547</v>
      </c>
      <c r="C129" s="99"/>
      <c r="D129" s="100"/>
      <c r="E129" s="100"/>
      <c r="F129" s="100"/>
      <c r="G129" s="99"/>
      <c r="H129" s="99"/>
      <c r="I129" s="99"/>
      <c r="J129" s="99"/>
      <c r="K129" s="99"/>
      <c r="L129" s="99"/>
    </row>
    <row r="130" spans="1:12" ht="114.75" hidden="1">
      <c r="A130" s="98" t="s">
        <v>772</v>
      </c>
      <c r="B130" s="24" t="s">
        <v>789</v>
      </c>
      <c r="C130" s="99"/>
      <c r="D130" s="100">
        <v>0</v>
      </c>
      <c r="E130" s="100"/>
      <c r="F130" s="100" t="s">
        <v>221</v>
      </c>
      <c r="G130" s="99">
        <v>0</v>
      </c>
      <c r="H130" s="99"/>
      <c r="I130" s="99" t="s">
        <v>221</v>
      </c>
      <c r="J130" s="99">
        <v>0</v>
      </c>
      <c r="K130" s="99"/>
      <c r="L130" s="99" t="s">
        <v>221</v>
      </c>
    </row>
    <row r="131" spans="1:12" ht="114.75" hidden="1">
      <c r="A131" s="98" t="s">
        <v>790</v>
      </c>
      <c r="B131" s="24" t="s">
        <v>791</v>
      </c>
      <c r="C131" s="99"/>
      <c r="D131" s="100">
        <v>0</v>
      </c>
      <c r="E131" s="100"/>
      <c r="F131" s="100" t="s">
        <v>221</v>
      </c>
      <c r="G131" s="99">
        <v>0</v>
      </c>
      <c r="H131" s="99"/>
      <c r="I131" s="99" t="s">
        <v>221</v>
      </c>
      <c r="J131" s="99">
        <v>0</v>
      </c>
      <c r="K131" s="99"/>
      <c r="L131" s="99" t="s">
        <v>221</v>
      </c>
    </row>
    <row r="132" spans="1:12" ht="14.25" customHeight="1">
      <c r="A132" s="98">
        <v>1380</v>
      </c>
      <c r="B132" s="24" t="s">
        <v>792</v>
      </c>
      <c r="C132" s="99">
        <v>7442</v>
      </c>
      <c r="D132" s="100">
        <v>0</v>
      </c>
      <c r="E132" s="100" t="s">
        <v>221</v>
      </c>
      <c r="F132" s="100">
        <v>0</v>
      </c>
      <c r="G132" s="99">
        <v>0</v>
      </c>
      <c r="H132" s="99" t="s">
        <v>221</v>
      </c>
      <c r="I132" s="99">
        <v>0</v>
      </c>
      <c r="J132" s="99">
        <f>L132</f>
        <v>0</v>
      </c>
      <c r="K132" s="99" t="s">
        <v>221</v>
      </c>
      <c r="L132" s="99">
        <f>L135+L136</f>
        <v>0</v>
      </c>
    </row>
    <row r="133" spans="1:12" ht="15" customHeight="1" hidden="1">
      <c r="A133" s="98"/>
      <c r="B133" s="24" t="s">
        <v>793</v>
      </c>
      <c r="C133" s="99"/>
      <c r="D133" s="100"/>
      <c r="E133" s="100"/>
      <c r="F133" s="100"/>
      <c r="G133" s="99"/>
      <c r="H133" s="99"/>
      <c r="I133" s="99"/>
      <c r="J133" s="99"/>
      <c r="K133" s="99"/>
      <c r="L133" s="99"/>
    </row>
    <row r="134" spans="1:12" ht="12.75" hidden="1">
      <c r="A134" s="98"/>
      <c r="B134" s="24" t="s">
        <v>547</v>
      </c>
      <c r="C134" s="99"/>
      <c r="D134" s="100"/>
      <c r="E134" s="100"/>
      <c r="F134" s="100"/>
      <c r="G134" s="99"/>
      <c r="H134" s="99"/>
      <c r="I134" s="99"/>
      <c r="J134" s="99"/>
      <c r="K134" s="99"/>
      <c r="L134" s="99"/>
    </row>
    <row r="135" spans="1:12" ht="127.5" hidden="1">
      <c r="A135" s="98" t="s">
        <v>794</v>
      </c>
      <c r="B135" s="24" t="s">
        <v>795</v>
      </c>
      <c r="C135" s="99"/>
      <c r="D135" s="100">
        <v>0</v>
      </c>
      <c r="E135" s="100" t="s">
        <v>221</v>
      </c>
      <c r="F135" s="100"/>
      <c r="G135" s="99">
        <v>0</v>
      </c>
      <c r="H135" s="99" t="s">
        <v>221</v>
      </c>
      <c r="I135" s="99"/>
      <c r="J135" s="99">
        <v>0</v>
      </c>
      <c r="K135" s="99" t="s">
        <v>221</v>
      </c>
      <c r="L135" s="99"/>
    </row>
    <row r="136" spans="1:12" ht="127.5" hidden="1">
      <c r="A136" s="98" t="s">
        <v>797</v>
      </c>
      <c r="B136" s="24" t="s">
        <v>798</v>
      </c>
      <c r="C136" s="99"/>
      <c r="D136" s="100">
        <v>0</v>
      </c>
      <c r="E136" s="100" t="s">
        <v>221</v>
      </c>
      <c r="F136" s="100"/>
      <c r="G136" s="99">
        <v>0</v>
      </c>
      <c r="H136" s="99" t="s">
        <v>221</v>
      </c>
      <c r="I136" s="99"/>
      <c r="J136" s="99">
        <v>0</v>
      </c>
      <c r="K136" s="99" t="s">
        <v>221</v>
      </c>
      <c r="L136" s="99"/>
    </row>
    <row r="137" spans="1:12" ht="15" customHeight="1">
      <c r="A137" s="98" t="s">
        <v>799</v>
      </c>
      <c r="B137" s="24" t="s">
        <v>800</v>
      </c>
      <c r="C137" s="99">
        <v>7451</v>
      </c>
      <c r="D137" s="100">
        <v>6939.7</v>
      </c>
      <c r="E137" s="100">
        <v>0</v>
      </c>
      <c r="F137" s="100">
        <v>6939.7</v>
      </c>
      <c r="G137" s="99">
        <v>6939.7</v>
      </c>
      <c r="H137" s="99">
        <v>0</v>
      </c>
      <c r="I137" s="99">
        <v>6939.7</v>
      </c>
      <c r="J137" s="100">
        <f>K137+L137</f>
        <v>6500</v>
      </c>
      <c r="K137" s="100">
        <f>K142</f>
        <v>0</v>
      </c>
      <c r="L137" s="100">
        <f>L140+L141+L142</f>
        <v>6500</v>
      </c>
    </row>
    <row r="138" spans="1:12" ht="0.75" customHeight="1" hidden="1">
      <c r="A138" s="98"/>
      <c r="B138" s="24" t="s">
        <v>801</v>
      </c>
      <c r="C138" s="99"/>
      <c r="D138" s="100"/>
      <c r="E138" s="100"/>
      <c r="F138" s="100"/>
      <c r="G138" s="99"/>
      <c r="H138" s="99"/>
      <c r="I138" s="99"/>
      <c r="J138" s="100"/>
      <c r="K138" s="100"/>
      <c r="L138" s="100"/>
    </row>
    <row r="139" spans="1:12" ht="12.75">
      <c r="A139" s="98"/>
      <c r="B139" s="24" t="s">
        <v>547</v>
      </c>
      <c r="C139" s="99"/>
      <c r="D139" s="100"/>
      <c r="E139" s="100"/>
      <c r="F139" s="100"/>
      <c r="G139" s="99"/>
      <c r="H139" s="99"/>
      <c r="I139" s="99"/>
      <c r="J139" s="100"/>
      <c r="K139" s="100"/>
      <c r="L139" s="100"/>
    </row>
    <row r="140" spans="1:12" ht="25.5" hidden="1">
      <c r="A140" s="98" t="s">
        <v>802</v>
      </c>
      <c r="B140" s="24" t="s">
        <v>803</v>
      </c>
      <c r="C140" s="99"/>
      <c r="D140" s="100">
        <v>0</v>
      </c>
      <c r="E140" s="100" t="s">
        <v>221</v>
      </c>
      <c r="F140" s="100"/>
      <c r="G140" s="99">
        <v>0</v>
      </c>
      <c r="H140" s="99" t="s">
        <v>221</v>
      </c>
      <c r="I140" s="99"/>
      <c r="J140" s="100">
        <v>0</v>
      </c>
      <c r="K140" s="100" t="s">
        <v>221</v>
      </c>
      <c r="L140" s="100"/>
    </row>
    <row r="141" spans="1:12" ht="38.25">
      <c r="A141" s="98" t="s">
        <v>804</v>
      </c>
      <c r="B141" s="24" t="s">
        <v>805</v>
      </c>
      <c r="C141" s="99"/>
      <c r="D141" s="100">
        <v>6939.7</v>
      </c>
      <c r="E141" s="100" t="s">
        <v>221</v>
      </c>
      <c r="F141" s="100">
        <v>6939.7</v>
      </c>
      <c r="G141" s="99">
        <v>6939.7</v>
      </c>
      <c r="H141" s="99" t="s">
        <v>221</v>
      </c>
      <c r="I141" s="99">
        <v>6939.7</v>
      </c>
      <c r="J141" s="100">
        <f>L141</f>
        <v>6500</v>
      </c>
      <c r="K141" s="100" t="s">
        <v>221</v>
      </c>
      <c r="L141" s="100">
        <v>6500</v>
      </c>
    </row>
    <row r="142" spans="1:12" ht="39.75" customHeight="1">
      <c r="A142" s="98" t="s">
        <v>806</v>
      </c>
      <c r="B142" s="24" t="s">
        <v>807</v>
      </c>
      <c r="C142" s="99"/>
      <c r="D142" s="100">
        <v>0</v>
      </c>
      <c r="E142" s="100"/>
      <c r="F142" s="100"/>
      <c r="G142" s="99">
        <v>0</v>
      </c>
      <c r="H142" s="99"/>
      <c r="I142" s="99"/>
      <c r="J142" s="99">
        <f>K142+L142</f>
        <v>0</v>
      </c>
      <c r="K142" s="99"/>
      <c r="L142" s="99"/>
    </row>
  </sheetData>
  <sheetProtection/>
  <mergeCells count="11">
    <mergeCell ref="E9:F9"/>
    <mergeCell ref="A1:L1"/>
    <mergeCell ref="A2:L2"/>
    <mergeCell ref="A3:L3"/>
    <mergeCell ref="H9:I9"/>
    <mergeCell ref="D8:F8"/>
    <mergeCell ref="G8:I8"/>
    <mergeCell ref="J8:L8"/>
    <mergeCell ref="K7:L7"/>
    <mergeCell ref="A4:L4"/>
    <mergeCell ref="K9:L9"/>
  </mergeCells>
  <printOptions/>
  <pageMargins left="0.24" right="0.17" top="0.25" bottom="0.25" header="0.18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2"/>
  <sheetViews>
    <sheetView zoomScalePageLayoutView="0" workbookViewId="0" topLeftCell="A5">
      <selection activeCell="I15" sqref="A1:N312"/>
    </sheetView>
  </sheetViews>
  <sheetFormatPr defaultColWidth="9.140625" defaultRowHeight="12.75"/>
  <cols>
    <col min="1" max="1" width="5.00390625" style="28" customWidth="1"/>
    <col min="2" max="2" width="4.57421875" style="28" customWidth="1"/>
    <col min="3" max="3" width="5.7109375" style="28" customWidth="1"/>
    <col min="4" max="4" width="5.140625" style="28" customWidth="1"/>
    <col min="5" max="5" width="39.7109375" style="28" customWidth="1"/>
    <col min="6" max="6" width="9.28125" style="29" customWidth="1"/>
    <col min="7" max="7" width="10.00390625" style="30" customWidth="1"/>
    <col min="8" max="8" width="8.8515625" style="31" customWidth="1"/>
    <col min="9" max="9" width="9.8515625" style="28" customWidth="1"/>
    <col min="10" max="10" width="9.140625" style="28" customWidth="1"/>
    <col min="11" max="11" width="9.421875" style="28" customWidth="1"/>
    <col min="12" max="12" width="9.8515625" style="28" customWidth="1"/>
    <col min="13" max="13" width="9.7109375" style="28" customWidth="1"/>
    <col min="14" max="14" width="10.421875" style="28" customWidth="1"/>
    <col min="15" max="16384" width="9.140625" style="28" customWidth="1"/>
  </cols>
  <sheetData>
    <row r="1" spans="1:14" s="27" customFormat="1" ht="12.75" customHeight="1">
      <c r="A1" s="101" t="s">
        <v>287</v>
      </c>
      <c r="B1" s="102" t="s">
        <v>107</v>
      </c>
      <c r="C1" s="102" t="s">
        <v>107</v>
      </c>
      <c r="D1" s="102" t="s">
        <v>107</v>
      </c>
      <c r="E1" s="102" t="s">
        <v>107</v>
      </c>
      <c r="F1" s="103" t="s">
        <v>490</v>
      </c>
      <c r="G1" s="103"/>
      <c r="H1" s="103"/>
      <c r="I1" s="103"/>
      <c r="J1" s="103"/>
      <c r="K1" s="103"/>
      <c r="L1" s="102"/>
      <c r="M1" s="102"/>
      <c r="N1" s="102"/>
    </row>
    <row r="2" spans="1:14" s="27" customFormat="1" ht="12.75" customHeight="1">
      <c r="A2" s="102" t="s">
        <v>107</v>
      </c>
      <c r="B2" s="102" t="s">
        <v>107</v>
      </c>
      <c r="C2" s="102" t="s">
        <v>107</v>
      </c>
      <c r="D2" s="102" t="s">
        <v>107</v>
      </c>
      <c r="E2" s="102" t="s">
        <v>107</v>
      </c>
      <c r="F2" s="103" t="s">
        <v>839</v>
      </c>
      <c r="G2" s="104"/>
      <c r="H2" s="104"/>
      <c r="I2" s="104"/>
      <c r="J2" s="104"/>
      <c r="K2" s="104"/>
      <c r="L2" s="102"/>
      <c r="M2" s="102"/>
      <c r="N2" s="102"/>
    </row>
    <row r="3" spans="1:14" s="27" customFormat="1" ht="12.75" customHeight="1">
      <c r="A3" s="102" t="s">
        <v>107</v>
      </c>
      <c r="B3" s="102" t="s">
        <v>107</v>
      </c>
      <c r="C3" s="102" t="s">
        <v>107</v>
      </c>
      <c r="D3" s="102" t="s">
        <v>107</v>
      </c>
      <c r="E3" s="102" t="s">
        <v>107</v>
      </c>
      <c r="F3" s="103" t="s">
        <v>440</v>
      </c>
      <c r="G3" s="104"/>
      <c r="H3" s="104"/>
      <c r="I3" s="104"/>
      <c r="J3" s="104"/>
      <c r="K3" s="104"/>
      <c r="L3" s="102"/>
      <c r="M3" s="102"/>
      <c r="N3" s="102"/>
    </row>
    <row r="4" spans="1:14" s="27" customFormat="1" ht="12.75" customHeight="1">
      <c r="A4" s="102" t="s">
        <v>107</v>
      </c>
      <c r="B4" s="102" t="s">
        <v>107</v>
      </c>
      <c r="C4" s="102" t="s">
        <v>107</v>
      </c>
      <c r="D4" s="102" t="s">
        <v>107</v>
      </c>
      <c r="E4" s="102" t="s">
        <v>107</v>
      </c>
      <c r="F4" s="105" t="s">
        <v>999</v>
      </c>
      <c r="G4" s="104"/>
      <c r="H4" s="104"/>
      <c r="I4" s="104"/>
      <c r="J4" s="104"/>
      <c r="K4" s="104"/>
      <c r="L4" s="102"/>
      <c r="M4" s="102"/>
      <c r="N4" s="102"/>
    </row>
    <row r="5" spans="1:14" ht="12.75" customHeight="1">
      <c r="A5" s="106" t="s">
        <v>107</v>
      </c>
      <c r="B5" s="106" t="s">
        <v>107</v>
      </c>
      <c r="C5" s="106" t="s">
        <v>107</v>
      </c>
      <c r="D5" s="106" t="s">
        <v>107</v>
      </c>
      <c r="E5" s="106" t="s">
        <v>107</v>
      </c>
      <c r="F5" s="107" t="s">
        <v>107</v>
      </c>
      <c r="G5" s="108" t="s">
        <v>107</v>
      </c>
      <c r="H5" s="109" t="s">
        <v>107</v>
      </c>
      <c r="I5" s="110" t="s">
        <v>107</v>
      </c>
      <c r="J5" s="110" t="s">
        <v>107</v>
      </c>
      <c r="K5" s="110" t="s">
        <v>107</v>
      </c>
      <c r="L5" s="106"/>
      <c r="M5" s="106"/>
      <c r="N5" s="106"/>
    </row>
    <row r="6" spans="1:14" ht="12.75" customHeight="1">
      <c r="A6" s="106" t="s">
        <v>107</v>
      </c>
      <c r="B6" s="106" t="s">
        <v>107</v>
      </c>
      <c r="C6" s="106" t="s">
        <v>107</v>
      </c>
      <c r="D6" s="106" t="s">
        <v>107</v>
      </c>
      <c r="E6" s="106" t="s">
        <v>107</v>
      </c>
      <c r="F6" s="111" t="s">
        <v>107</v>
      </c>
      <c r="G6" s="112" t="s">
        <v>107</v>
      </c>
      <c r="H6" s="113" t="s">
        <v>107</v>
      </c>
      <c r="I6" s="106" t="s">
        <v>107</v>
      </c>
      <c r="J6" s="106" t="s">
        <v>107</v>
      </c>
      <c r="K6" s="106" t="s">
        <v>107</v>
      </c>
      <c r="L6" s="106" t="s">
        <v>445</v>
      </c>
      <c r="M6" s="106"/>
      <c r="N6" s="106"/>
    </row>
    <row r="7" spans="1:14" s="27" customFormat="1" ht="3.75" customHeight="1">
      <c r="A7" s="102" t="s">
        <v>107</v>
      </c>
      <c r="B7" s="102" t="s">
        <v>107</v>
      </c>
      <c r="C7" s="102" t="s">
        <v>107</v>
      </c>
      <c r="D7" s="102" t="s">
        <v>107</v>
      </c>
      <c r="E7" s="102" t="s">
        <v>107</v>
      </c>
      <c r="F7" s="114" t="s">
        <v>107</v>
      </c>
      <c r="G7" s="115" t="s">
        <v>107</v>
      </c>
      <c r="H7" s="116" t="s">
        <v>107</v>
      </c>
      <c r="I7" s="102" t="s">
        <v>107</v>
      </c>
      <c r="J7" s="102" t="s">
        <v>107</v>
      </c>
      <c r="K7" s="102" t="s">
        <v>107</v>
      </c>
      <c r="L7" s="102" t="s">
        <v>107</v>
      </c>
      <c r="M7" s="102"/>
      <c r="N7" s="102"/>
    </row>
    <row r="8" spans="1:14" s="27" customFormat="1" ht="12.75" customHeight="1">
      <c r="A8" s="117" t="s">
        <v>107</v>
      </c>
      <c r="B8" s="118" t="s">
        <v>107</v>
      </c>
      <c r="C8" s="118" t="s">
        <v>107</v>
      </c>
      <c r="D8" s="119" t="s">
        <v>107</v>
      </c>
      <c r="E8" s="120" t="s">
        <v>107</v>
      </c>
      <c r="F8" s="121" t="s">
        <v>979</v>
      </c>
      <c r="G8" s="122"/>
      <c r="H8" s="69"/>
      <c r="I8" s="123" t="s">
        <v>980</v>
      </c>
      <c r="J8" s="122"/>
      <c r="K8" s="69"/>
      <c r="L8" s="123" t="s">
        <v>981</v>
      </c>
      <c r="M8" s="122"/>
      <c r="N8" s="69"/>
    </row>
    <row r="9" spans="1:14" s="27" customFormat="1" ht="16.5" customHeight="1">
      <c r="A9" s="124" t="s">
        <v>441</v>
      </c>
      <c r="B9" s="124" t="s">
        <v>312</v>
      </c>
      <c r="C9" s="125" t="s">
        <v>516</v>
      </c>
      <c r="D9" s="125" t="s">
        <v>517</v>
      </c>
      <c r="E9" s="124" t="s">
        <v>106</v>
      </c>
      <c r="F9" s="126" t="s">
        <v>982</v>
      </c>
      <c r="G9" s="127" t="s">
        <v>784</v>
      </c>
      <c r="H9" s="69"/>
      <c r="I9" s="128" t="s">
        <v>982</v>
      </c>
      <c r="J9" s="123" t="s">
        <v>784</v>
      </c>
      <c r="K9" s="122"/>
      <c r="L9" s="128" t="s">
        <v>982</v>
      </c>
      <c r="M9" s="123" t="s">
        <v>784</v>
      </c>
      <c r="N9" s="69"/>
    </row>
    <row r="10" spans="1:14" s="27" customFormat="1" ht="30.75" customHeight="1">
      <c r="A10" s="129"/>
      <c r="B10" s="129"/>
      <c r="C10" s="130"/>
      <c r="D10" s="130"/>
      <c r="E10" s="129"/>
      <c r="F10" s="131" t="s">
        <v>785</v>
      </c>
      <c r="G10" s="132" t="s">
        <v>987</v>
      </c>
      <c r="H10" s="133" t="s">
        <v>988</v>
      </c>
      <c r="I10" s="134" t="s">
        <v>786</v>
      </c>
      <c r="J10" s="99" t="s">
        <v>987</v>
      </c>
      <c r="K10" s="135" t="s">
        <v>988</v>
      </c>
      <c r="L10" s="134" t="s">
        <v>787</v>
      </c>
      <c r="M10" s="99" t="s">
        <v>987</v>
      </c>
      <c r="N10" s="99" t="s">
        <v>988</v>
      </c>
    </row>
    <row r="11" spans="1:14" s="27" customFormat="1" ht="12.75" customHeight="1">
      <c r="A11" s="96">
        <v>1</v>
      </c>
      <c r="B11" s="96">
        <v>2</v>
      </c>
      <c r="C11" s="96">
        <v>3</v>
      </c>
      <c r="D11" s="96">
        <v>4</v>
      </c>
      <c r="E11" s="96">
        <v>5</v>
      </c>
      <c r="F11" s="136">
        <v>6</v>
      </c>
      <c r="G11" s="137">
        <v>7</v>
      </c>
      <c r="H11" s="137">
        <v>8</v>
      </c>
      <c r="I11" s="138">
        <v>9</v>
      </c>
      <c r="J11" s="138">
        <v>10</v>
      </c>
      <c r="K11" s="138">
        <v>11</v>
      </c>
      <c r="L11" s="138">
        <v>12</v>
      </c>
      <c r="M11" s="138">
        <v>13</v>
      </c>
      <c r="N11" s="138">
        <v>14</v>
      </c>
    </row>
    <row r="12" spans="1:14" s="27" customFormat="1" ht="19.5" customHeight="1">
      <c r="A12" s="139">
        <v>2000</v>
      </c>
      <c r="B12" s="140" t="s">
        <v>315</v>
      </c>
      <c r="C12" s="141" t="s">
        <v>221</v>
      </c>
      <c r="D12" s="141" t="s">
        <v>221</v>
      </c>
      <c r="E12" s="142" t="s">
        <v>826</v>
      </c>
      <c r="F12" s="95">
        <v>47920.899999999994</v>
      </c>
      <c r="G12" s="95">
        <v>39480.6</v>
      </c>
      <c r="H12" s="95">
        <v>15380</v>
      </c>
      <c r="I12" s="95">
        <v>52375.899999999994</v>
      </c>
      <c r="J12" s="95">
        <v>39480.6</v>
      </c>
      <c r="K12" s="95">
        <v>19835</v>
      </c>
      <c r="L12" s="95">
        <f>L13+L49+L67+L93+L146+L166+L186+L215+L245+L276+L308</f>
        <v>39504.7</v>
      </c>
      <c r="M12" s="95">
        <f>M13+M49+M67+M93+M146+M166+M186+M215+M245+M276+M308</f>
        <v>31796.499999999996</v>
      </c>
      <c r="N12" s="95">
        <f>N13+N49+N67+N93+N146+N166+N186+N215+N245+N276+N308</f>
        <v>14208.199999999999</v>
      </c>
    </row>
    <row r="13" spans="1:14" s="27" customFormat="1" ht="25.5" customHeight="1">
      <c r="A13" s="143">
        <v>2100</v>
      </c>
      <c r="B13" s="144" t="s">
        <v>811</v>
      </c>
      <c r="C13" s="144" t="s">
        <v>812</v>
      </c>
      <c r="D13" s="144" t="s">
        <v>812</v>
      </c>
      <c r="E13" s="142" t="s">
        <v>827</v>
      </c>
      <c r="F13" s="95">
        <v>27544.2</v>
      </c>
      <c r="G13" s="95">
        <v>26094.2</v>
      </c>
      <c r="H13" s="95">
        <v>1450</v>
      </c>
      <c r="I13" s="95">
        <v>26694.2</v>
      </c>
      <c r="J13" s="95">
        <v>26244.2</v>
      </c>
      <c r="K13" s="95">
        <v>450</v>
      </c>
      <c r="L13" s="95">
        <f>M13+N13</f>
        <v>20759.399999999998</v>
      </c>
      <c r="M13" s="95">
        <f>M15+M20+M24+M29+M32+M35+M38+M41</f>
        <v>20389.399999999998</v>
      </c>
      <c r="N13" s="95">
        <f>N15+N20+N24+N29+N32+N35+N38+N41</f>
        <v>370</v>
      </c>
    </row>
    <row r="14" spans="1:14" s="27" customFormat="1" ht="13.5" customHeight="1">
      <c r="A14" s="145"/>
      <c r="B14" s="144"/>
      <c r="C14" s="144"/>
      <c r="D14" s="144"/>
      <c r="E14" s="146" t="s">
        <v>318</v>
      </c>
      <c r="F14" s="95"/>
      <c r="G14" s="95"/>
      <c r="H14" s="95"/>
      <c r="I14" s="95"/>
      <c r="J14" s="95"/>
      <c r="K14" s="95"/>
      <c r="L14" s="95"/>
      <c r="M14" s="95"/>
      <c r="N14" s="95"/>
    </row>
    <row r="15" spans="1:14" s="27" customFormat="1" ht="48" customHeight="1">
      <c r="A15" s="145">
        <v>2110</v>
      </c>
      <c r="B15" s="144" t="s">
        <v>811</v>
      </c>
      <c r="C15" s="144" t="s">
        <v>813</v>
      </c>
      <c r="D15" s="144" t="s">
        <v>812</v>
      </c>
      <c r="E15" s="146" t="s">
        <v>808</v>
      </c>
      <c r="F15" s="95">
        <v>25044.2</v>
      </c>
      <c r="G15" s="95">
        <v>24594.2</v>
      </c>
      <c r="H15" s="95">
        <v>450</v>
      </c>
      <c r="I15" s="95">
        <v>25194.2</v>
      </c>
      <c r="J15" s="95">
        <v>24744.2</v>
      </c>
      <c r="K15" s="95">
        <v>450</v>
      </c>
      <c r="L15" s="95">
        <f>SUM(L17:L19)</f>
        <v>20444.1</v>
      </c>
      <c r="M15" s="95">
        <f>SUM(M17:M19)</f>
        <v>20074.1</v>
      </c>
      <c r="N15" s="95">
        <f>SUM(N17:N19)</f>
        <v>370</v>
      </c>
    </row>
    <row r="16" spans="1:14" s="27" customFormat="1" ht="12.75" customHeight="1">
      <c r="A16" s="145"/>
      <c r="B16" s="144"/>
      <c r="C16" s="144"/>
      <c r="D16" s="144"/>
      <c r="E16" s="146" t="s">
        <v>320</v>
      </c>
      <c r="F16" s="95"/>
      <c r="G16" s="95"/>
      <c r="H16" s="95"/>
      <c r="I16" s="95"/>
      <c r="J16" s="95"/>
      <c r="K16" s="95"/>
      <c r="L16" s="95"/>
      <c r="M16" s="95"/>
      <c r="N16" s="95"/>
    </row>
    <row r="17" spans="1:14" s="27" customFormat="1" ht="24.75" customHeight="1">
      <c r="A17" s="145">
        <v>2111</v>
      </c>
      <c r="B17" s="144" t="s">
        <v>811</v>
      </c>
      <c r="C17" s="144" t="s">
        <v>813</v>
      </c>
      <c r="D17" s="144" t="s">
        <v>813</v>
      </c>
      <c r="E17" s="146" t="s">
        <v>480</v>
      </c>
      <c r="F17" s="95">
        <v>25044.2</v>
      </c>
      <c r="G17" s="95">
        <v>24594.2</v>
      </c>
      <c r="H17" s="95">
        <v>450</v>
      </c>
      <c r="I17" s="95">
        <v>25194.2</v>
      </c>
      <c r="J17" s="95">
        <v>24744.2</v>
      </c>
      <c r="K17" s="95">
        <v>450</v>
      </c>
      <c r="L17" s="95">
        <f>M17+N17</f>
        <v>20444.1</v>
      </c>
      <c r="M17" s="95">
        <v>20074.1</v>
      </c>
      <c r="N17" s="95">
        <v>370</v>
      </c>
    </row>
    <row r="18" spans="1:14" s="27" customFormat="1" ht="13.5" customHeight="1" hidden="1">
      <c r="A18" s="145">
        <v>2112</v>
      </c>
      <c r="B18" s="144" t="s">
        <v>811</v>
      </c>
      <c r="C18" s="144" t="s">
        <v>813</v>
      </c>
      <c r="D18" s="144" t="s">
        <v>814</v>
      </c>
      <c r="E18" s="146" t="s">
        <v>481</v>
      </c>
      <c r="F18" s="95">
        <v>0</v>
      </c>
      <c r="G18" s="95"/>
      <c r="H18" s="95"/>
      <c r="I18" s="95">
        <v>0</v>
      </c>
      <c r="J18" s="95"/>
      <c r="K18" s="95"/>
      <c r="L18" s="95">
        <f>M18+N18</f>
        <v>0</v>
      </c>
      <c r="M18" s="95"/>
      <c r="N18" s="95"/>
    </row>
    <row r="19" spans="1:14" s="27" customFormat="1" ht="12" customHeight="1" hidden="1">
      <c r="A19" s="145">
        <v>2113</v>
      </c>
      <c r="B19" s="144" t="s">
        <v>811</v>
      </c>
      <c r="C19" s="144" t="s">
        <v>813</v>
      </c>
      <c r="D19" s="144" t="s">
        <v>815</v>
      </c>
      <c r="E19" s="146" t="s">
        <v>482</v>
      </c>
      <c r="F19" s="95">
        <v>0</v>
      </c>
      <c r="G19" s="95"/>
      <c r="H19" s="95"/>
      <c r="I19" s="95">
        <v>0</v>
      </c>
      <c r="J19" s="95"/>
      <c r="K19" s="95"/>
      <c r="L19" s="95">
        <f>M19+N19</f>
        <v>0</v>
      </c>
      <c r="M19" s="95"/>
      <c r="N19" s="95"/>
    </row>
    <row r="20" spans="1:14" s="27" customFormat="1" ht="12" customHeight="1" hidden="1">
      <c r="A20" s="145">
        <v>2120</v>
      </c>
      <c r="B20" s="144" t="s">
        <v>811</v>
      </c>
      <c r="C20" s="144" t="s">
        <v>814</v>
      </c>
      <c r="D20" s="144" t="s">
        <v>812</v>
      </c>
      <c r="E20" s="147" t="s">
        <v>483</v>
      </c>
      <c r="F20" s="95">
        <v>0</v>
      </c>
      <c r="G20" s="95">
        <v>0</v>
      </c>
      <c r="H20" s="95">
        <v>0</v>
      </c>
      <c r="I20" s="95">
        <v>0</v>
      </c>
      <c r="J20" s="95">
        <v>0</v>
      </c>
      <c r="K20" s="95">
        <v>0</v>
      </c>
      <c r="L20" s="95">
        <f>M20+N20</f>
        <v>0</v>
      </c>
      <c r="M20" s="95">
        <f>M22+M23</f>
        <v>0</v>
      </c>
      <c r="N20" s="95">
        <f>N22+N23</f>
        <v>0</v>
      </c>
    </row>
    <row r="21" spans="1:14" s="27" customFormat="1" ht="12.75" customHeight="1" hidden="1">
      <c r="A21" s="145"/>
      <c r="B21" s="144"/>
      <c r="C21" s="144"/>
      <c r="D21" s="144"/>
      <c r="E21" s="146" t="s">
        <v>320</v>
      </c>
      <c r="F21" s="95"/>
      <c r="G21" s="95"/>
      <c r="H21" s="95"/>
      <c r="I21" s="95"/>
      <c r="J21" s="95"/>
      <c r="K21" s="95"/>
      <c r="L21" s="95"/>
      <c r="M21" s="95"/>
      <c r="N21" s="95"/>
    </row>
    <row r="22" spans="1:14" s="27" customFormat="1" ht="15" customHeight="1" hidden="1">
      <c r="A22" s="145">
        <v>2121</v>
      </c>
      <c r="B22" s="144" t="s">
        <v>811</v>
      </c>
      <c r="C22" s="144" t="s">
        <v>814</v>
      </c>
      <c r="D22" s="144" t="s">
        <v>813</v>
      </c>
      <c r="E22" s="148" t="s">
        <v>484</v>
      </c>
      <c r="F22" s="95">
        <v>0</v>
      </c>
      <c r="G22" s="95"/>
      <c r="H22" s="95"/>
      <c r="I22" s="95">
        <v>0</v>
      </c>
      <c r="J22" s="95"/>
      <c r="K22" s="95"/>
      <c r="L22" s="95">
        <f>M22+N22</f>
        <v>0</v>
      </c>
      <c r="M22" s="95"/>
      <c r="N22" s="95"/>
    </row>
    <row r="23" spans="1:14" s="27" customFormat="1" ht="23.25" customHeight="1" hidden="1">
      <c r="A23" s="145">
        <v>2122</v>
      </c>
      <c r="B23" s="144" t="s">
        <v>811</v>
      </c>
      <c r="C23" s="144" t="s">
        <v>814</v>
      </c>
      <c r="D23" s="144" t="s">
        <v>814</v>
      </c>
      <c r="E23" s="146" t="s">
        <v>485</v>
      </c>
      <c r="F23" s="95">
        <v>0</v>
      </c>
      <c r="G23" s="95"/>
      <c r="H23" s="95"/>
      <c r="I23" s="95">
        <v>0</v>
      </c>
      <c r="J23" s="95"/>
      <c r="K23" s="95"/>
      <c r="L23" s="95">
        <f>M23+N23</f>
        <v>0</v>
      </c>
      <c r="M23" s="95"/>
      <c r="N23" s="95"/>
    </row>
    <row r="24" spans="1:14" s="27" customFormat="1" ht="14.25" customHeight="1">
      <c r="A24" s="145">
        <v>2130</v>
      </c>
      <c r="B24" s="144" t="s">
        <v>811</v>
      </c>
      <c r="C24" s="144" t="s">
        <v>815</v>
      </c>
      <c r="D24" s="144" t="s">
        <v>812</v>
      </c>
      <c r="E24" s="147" t="s">
        <v>486</v>
      </c>
      <c r="F24" s="95">
        <v>80</v>
      </c>
      <c r="G24" s="95">
        <v>80</v>
      </c>
      <c r="H24" s="95">
        <v>0</v>
      </c>
      <c r="I24" s="95">
        <v>80</v>
      </c>
      <c r="J24" s="95">
        <v>80</v>
      </c>
      <c r="K24" s="95">
        <v>0</v>
      </c>
      <c r="L24" s="95">
        <f>M24+N24</f>
        <v>28.8</v>
      </c>
      <c r="M24" s="95">
        <f>SUM(M26:M28)</f>
        <v>28.8</v>
      </c>
      <c r="N24" s="95">
        <f>SUM(N26:N28)</f>
        <v>0</v>
      </c>
    </row>
    <row r="25" spans="1:14" s="27" customFormat="1" ht="12.75" customHeight="1">
      <c r="A25" s="145"/>
      <c r="B25" s="144"/>
      <c r="C25" s="144"/>
      <c r="D25" s="144"/>
      <c r="E25" s="146" t="s">
        <v>320</v>
      </c>
      <c r="F25" s="95"/>
      <c r="G25" s="95"/>
      <c r="H25" s="95"/>
      <c r="I25" s="95"/>
      <c r="J25" s="95"/>
      <c r="K25" s="95"/>
      <c r="L25" s="95"/>
      <c r="M25" s="95"/>
      <c r="N25" s="95"/>
    </row>
    <row r="26" spans="1:14" s="27" customFormat="1" ht="26.25" customHeight="1" hidden="1">
      <c r="A26" s="145">
        <v>2131</v>
      </c>
      <c r="B26" s="144" t="s">
        <v>811</v>
      </c>
      <c r="C26" s="144" t="s">
        <v>815</v>
      </c>
      <c r="D26" s="144" t="s">
        <v>813</v>
      </c>
      <c r="E26" s="146" t="s">
        <v>487</v>
      </c>
      <c r="F26" s="95">
        <v>0</v>
      </c>
      <c r="G26" s="95"/>
      <c r="H26" s="95"/>
      <c r="I26" s="95">
        <v>0</v>
      </c>
      <c r="J26" s="95"/>
      <c r="K26" s="95"/>
      <c r="L26" s="95">
        <f>M26+N26</f>
        <v>0</v>
      </c>
      <c r="M26" s="95"/>
      <c r="N26" s="95"/>
    </row>
    <row r="27" spans="1:14" s="27" customFormat="1" ht="21" customHeight="1" hidden="1">
      <c r="A27" s="145">
        <v>2132</v>
      </c>
      <c r="B27" s="144" t="s">
        <v>811</v>
      </c>
      <c r="C27" s="144">
        <v>3</v>
      </c>
      <c r="D27" s="144">
        <v>2</v>
      </c>
      <c r="E27" s="146" t="s">
        <v>488</v>
      </c>
      <c r="F27" s="95">
        <v>0</v>
      </c>
      <c r="G27" s="95"/>
      <c r="H27" s="95"/>
      <c r="I27" s="95">
        <v>0</v>
      </c>
      <c r="J27" s="95"/>
      <c r="K27" s="95"/>
      <c r="L27" s="95">
        <f>M27+N27</f>
        <v>0</v>
      </c>
      <c r="M27" s="95"/>
      <c r="N27" s="95"/>
    </row>
    <row r="28" spans="1:14" s="27" customFormat="1" ht="13.5" customHeight="1">
      <c r="A28" s="145">
        <v>2133</v>
      </c>
      <c r="B28" s="144" t="s">
        <v>811</v>
      </c>
      <c r="C28" s="144">
        <v>3</v>
      </c>
      <c r="D28" s="144">
        <v>3</v>
      </c>
      <c r="E28" s="146" t="s">
        <v>489</v>
      </c>
      <c r="F28" s="95">
        <v>80</v>
      </c>
      <c r="G28" s="95">
        <v>80</v>
      </c>
      <c r="H28" s="95"/>
      <c r="I28" s="95">
        <v>80</v>
      </c>
      <c r="J28" s="95">
        <v>80</v>
      </c>
      <c r="K28" s="95"/>
      <c r="L28" s="95">
        <f>M28+N28</f>
        <v>28.8</v>
      </c>
      <c r="M28" s="95">
        <v>28.8</v>
      </c>
      <c r="N28" s="95"/>
    </row>
    <row r="29" spans="1:14" s="27" customFormat="1" ht="22.5" customHeight="1" hidden="1">
      <c r="A29" s="145">
        <v>2140</v>
      </c>
      <c r="B29" s="144" t="s">
        <v>811</v>
      </c>
      <c r="C29" s="144">
        <v>4</v>
      </c>
      <c r="D29" s="144">
        <v>0</v>
      </c>
      <c r="E29" s="147" t="s">
        <v>432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0</v>
      </c>
      <c r="L29" s="95">
        <f>M29+N29</f>
        <v>0</v>
      </c>
      <c r="M29" s="95">
        <f>M31</f>
        <v>0</v>
      </c>
      <c r="N29" s="95">
        <f>N31</f>
        <v>0</v>
      </c>
    </row>
    <row r="30" spans="1:14" s="27" customFormat="1" ht="12.75" customHeight="1" hidden="1">
      <c r="A30" s="145"/>
      <c r="B30" s="144"/>
      <c r="C30" s="144"/>
      <c r="D30" s="144"/>
      <c r="E30" s="146" t="s">
        <v>320</v>
      </c>
      <c r="F30" s="95"/>
      <c r="G30" s="95"/>
      <c r="H30" s="95"/>
      <c r="I30" s="95"/>
      <c r="J30" s="95"/>
      <c r="K30" s="95"/>
      <c r="L30" s="95"/>
      <c r="M30" s="95"/>
      <c r="N30" s="95"/>
    </row>
    <row r="31" spans="1:14" s="27" customFormat="1" ht="10.5" customHeight="1" hidden="1">
      <c r="A31" s="145">
        <v>2141</v>
      </c>
      <c r="B31" s="144" t="s">
        <v>811</v>
      </c>
      <c r="C31" s="144">
        <v>4</v>
      </c>
      <c r="D31" s="144">
        <v>1</v>
      </c>
      <c r="E31" s="146" t="s">
        <v>433</v>
      </c>
      <c r="F31" s="95">
        <v>0</v>
      </c>
      <c r="G31" s="95"/>
      <c r="H31" s="95"/>
      <c r="I31" s="95">
        <v>0</v>
      </c>
      <c r="J31" s="95"/>
      <c r="K31" s="95"/>
      <c r="L31" s="95">
        <f>M31+N31</f>
        <v>0</v>
      </c>
      <c r="M31" s="95"/>
      <c r="N31" s="95"/>
    </row>
    <row r="32" spans="1:14" s="27" customFormat="1" ht="36.75" customHeight="1" hidden="1">
      <c r="A32" s="145">
        <v>2150</v>
      </c>
      <c r="B32" s="144" t="s">
        <v>811</v>
      </c>
      <c r="C32" s="144">
        <v>5</v>
      </c>
      <c r="D32" s="144">
        <v>0</v>
      </c>
      <c r="E32" s="147" t="s">
        <v>434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f>M32+N32</f>
        <v>0</v>
      </c>
      <c r="M32" s="95">
        <f>M34</f>
        <v>0</v>
      </c>
      <c r="N32" s="95">
        <f>N34</f>
        <v>0</v>
      </c>
    </row>
    <row r="33" spans="1:14" s="27" customFormat="1" ht="14.25" customHeight="1" hidden="1">
      <c r="A33" s="145"/>
      <c r="B33" s="144"/>
      <c r="C33" s="144"/>
      <c r="D33" s="144"/>
      <c r="E33" s="146" t="s">
        <v>320</v>
      </c>
      <c r="F33" s="95"/>
      <c r="G33" s="95"/>
      <c r="H33" s="95"/>
      <c r="I33" s="95"/>
      <c r="J33" s="95"/>
      <c r="K33" s="95"/>
      <c r="L33" s="95"/>
      <c r="M33" s="95"/>
      <c r="N33" s="95"/>
    </row>
    <row r="34" spans="1:14" s="27" customFormat="1" ht="35.25" customHeight="1" hidden="1">
      <c r="A34" s="145">
        <v>2151</v>
      </c>
      <c r="B34" s="144" t="s">
        <v>811</v>
      </c>
      <c r="C34" s="144">
        <v>5</v>
      </c>
      <c r="D34" s="144">
        <v>1</v>
      </c>
      <c r="E34" s="146" t="s">
        <v>435</v>
      </c>
      <c r="F34" s="95">
        <v>0</v>
      </c>
      <c r="G34" s="95"/>
      <c r="H34" s="95"/>
      <c r="I34" s="95">
        <v>0</v>
      </c>
      <c r="J34" s="95"/>
      <c r="K34" s="95"/>
      <c r="L34" s="95">
        <f>M34+N34</f>
        <v>0</v>
      </c>
      <c r="M34" s="95"/>
      <c r="N34" s="95"/>
    </row>
    <row r="35" spans="1:14" s="27" customFormat="1" ht="24.75" customHeight="1">
      <c r="A35" s="145">
        <v>2160</v>
      </c>
      <c r="B35" s="144" t="s">
        <v>811</v>
      </c>
      <c r="C35" s="144">
        <v>6</v>
      </c>
      <c r="D35" s="144">
        <v>0</v>
      </c>
      <c r="E35" s="147" t="s">
        <v>436</v>
      </c>
      <c r="F35" s="95">
        <v>2420</v>
      </c>
      <c r="G35" s="95">
        <v>1420</v>
      </c>
      <c r="H35" s="95">
        <v>1000</v>
      </c>
      <c r="I35" s="95">
        <v>2420</v>
      </c>
      <c r="J35" s="95">
        <v>1420</v>
      </c>
      <c r="K35" s="95"/>
      <c r="L35" s="95">
        <f>M35+N35</f>
        <v>286.5</v>
      </c>
      <c r="M35" s="95">
        <f>M37</f>
        <v>286.5</v>
      </c>
      <c r="N35" s="95">
        <f>N37</f>
        <v>0</v>
      </c>
    </row>
    <row r="36" spans="1:14" s="27" customFormat="1" ht="14.25" customHeight="1">
      <c r="A36" s="145"/>
      <c r="B36" s="144"/>
      <c r="C36" s="144"/>
      <c r="D36" s="144"/>
      <c r="E36" s="146" t="s">
        <v>320</v>
      </c>
      <c r="F36" s="95"/>
      <c r="G36" s="95"/>
      <c r="H36" s="95"/>
      <c r="I36" s="95"/>
      <c r="J36" s="95"/>
      <c r="K36" s="95"/>
      <c r="L36" s="95"/>
      <c r="M36" s="95"/>
      <c r="N36" s="95"/>
    </row>
    <row r="37" spans="1:14" s="27" customFormat="1" ht="25.5" customHeight="1">
      <c r="A37" s="145">
        <v>2161</v>
      </c>
      <c r="B37" s="144" t="s">
        <v>811</v>
      </c>
      <c r="C37" s="144">
        <v>6</v>
      </c>
      <c r="D37" s="144">
        <v>1</v>
      </c>
      <c r="E37" s="146" t="s">
        <v>809</v>
      </c>
      <c r="F37" s="95">
        <v>2420</v>
      </c>
      <c r="G37" s="95">
        <v>1420</v>
      </c>
      <c r="H37" s="95">
        <v>1000</v>
      </c>
      <c r="I37" s="95">
        <v>1420</v>
      </c>
      <c r="J37" s="95">
        <v>1420</v>
      </c>
      <c r="K37" s="95"/>
      <c r="L37" s="95">
        <f>M37+N37</f>
        <v>286.5</v>
      </c>
      <c r="M37" s="95">
        <v>286.5</v>
      </c>
      <c r="N37" s="95"/>
    </row>
    <row r="38" spans="1:14" s="27" customFormat="1" ht="13.5" customHeight="1" hidden="1">
      <c r="A38" s="145">
        <v>2170</v>
      </c>
      <c r="B38" s="144" t="s">
        <v>811</v>
      </c>
      <c r="C38" s="144">
        <v>7</v>
      </c>
      <c r="D38" s="144">
        <v>0</v>
      </c>
      <c r="E38" s="147" t="s">
        <v>437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f>M38+N38</f>
        <v>0</v>
      </c>
      <c r="M38" s="95">
        <f>M40</f>
        <v>0</v>
      </c>
      <c r="N38" s="95">
        <f>N40</f>
        <v>0</v>
      </c>
    </row>
    <row r="39" spans="1:14" s="27" customFormat="1" ht="12.75" customHeight="1" hidden="1">
      <c r="A39" s="145"/>
      <c r="B39" s="144"/>
      <c r="C39" s="144"/>
      <c r="D39" s="144"/>
      <c r="E39" s="146" t="s">
        <v>320</v>
      </c>
      <c r="F39" s="95"/>
      <c r="G39" s="95"/>
      <c r="H39" s="95"/>
      <c r="I39" s="95"/>
      <c r="J39" s="95"/>
      <c r="K39" s="95"/>
      <c r="L39" s="95"/>
      <c r="M39" s="95"/>
      <c r="N39" s="95"/>
    </row>
    <row r="40" spans="1:14" s="27" customFormat="1" ht="14.25" customHeight="1" hidden="1">
      <c r="A40" s="145">
        <v>2171</v>
      </c>
      <c r="B40" s="144" t="s">
        <v>811</v>
      </c>
      <c r="C40" s="144">
        <v>7</v>
      </c>
      <c r="D40" s="144">
        <v>1</v>
      </c>
      <c r="E40" s="146" t="s">
        <v>437</v>
      </c>
      <c r="F40" s="95">
        <v>0</v>
      </c>
      <c r="G40" s="95"/>
      <c r="H40" s="95"/>
      <c r="I40" s="95">
        <v>0</v>
      </c>
      <c r="J40" s="95"/>
      <c r="K40" s="95"/>
      <c r="L40" s="95">
        <f>M40+N40</f>
        <v>0</v>
      </c>
      <c r="M40" s="95"/>
      <c r="N40" s="95"/>
    </row>
    <row r="41" spans="1:14" s="27" customFormat="1" ht="23.25" customHeight="1" hidden="1">
      <c r="A41" s="145">
        <v>2180</v>
      </c>
      <c r="B41" s="144" t="s">
        <v>811</v>
      </c>
      <c r="C41" s="144">
        <v>8</v>
      </c>
      <c r="D41" s="144">
        <v>0</v>
      </c>
      <c r="E41" s="147" t="s">
        <v>456</v>
      </c>
      <c r="F41" s="95">
        <v>0</v>
      </c>
      <c r="G41" s="95">
        <v>0</v>
      </c>
      <c r="H41" s="95">
        <v>0</v>
      </c>
      <c r="I41" s="95">
        <v>0</v>
      </c>
      <c r="J41" s="95">
        <v>0</v>
      </c>
      <c r="K41" s="95">
        <v>0</v>
      </c>
      <c r="L41" s="95">
        <f>M41+N41</f>
        <v>0</v>
      </c>
      <c r="M41" s="95">
        <f>M43</f>
        <v>0</v>
      </c>
      <c r="N41" s="95">
        <f>N43</f>
        <v>0</v>
      </c>
    </row>
    <row r="42" spans="1:14" s="27" customFormat="1" ht="12.75" customHeight="1" hidden="1">
      <c r="A42" s="145"/>
      <c r="B42" s="144"/>
      <c r="C42" s="144"/>
      <c r="D42" s="144"/>
      <c r="E42" s="146" t="s">
        <v>320</v>
      </c>
      <c r="F42" s="95"/>
      <c r="G42" s="95"/>
      <c r="H42" s="95"/>
      <c r="I42" s="95"/>
      <c r="J42" s="95"/>
      <c r="K42" s="95"/>
      <c r="L42" s="95"/>
      <c r="M42" s="95"/>
      <c r="N42" s="95"/>
    </row>
    <row r="43" spans="1:14" s="27" customFormat="1" ht="21.75" customHeight="1" hidden="1">
      <c r="A43" s="145">
        <v>2181</v>
      </c>
      <c r="B43" s="144" t="s">
        <v>811</v>
      </c>
      <c r="C43" s="144">
        <v>8</v>
      </c>
      <c r="D43" s="144">
        <v>1</v>
      </c>
      <c r="E43" s="146" t="s">
        <v>456</v>
      </c>
      <c r="F43" s="95">
        <v>0</v>
      </c>
      <c r="G43" s="95">
        <v>0</v>
      </c>
      <c r="H43" s="95">
        <v>0</v>
      </c>
      <c r="I43" s="95">
        <v>0</v>
      </c>
      <c r="J43" s="95">
        <v>0</v>
      </c>
      <c r="K43" s="95">
        <v>0</v>
      </c>
      <c r="L43" s="95">
        <f>M43+N43</f>
        <v>0</v>
      </c>
      <c r="M43" s="95">
        <f>M45+M46</f>
        <v>0</v>
      </c>
      <c r="N43" s="95">
        <f>N45+N46</f>
        <v>0</v>
      </c>
    </row>
    <row r="44" spans="1:14" s="27" customFormat="1" ht="12" customHeight="1" hidden="1">
      <c r="A44" s="145"/>
      <c r="B44" s="144"/>
      <c r="C44" s="144"/>
      <c r="D44" s="144"/>
      <c r="E44" s="146" t="s">
        <v>320</v>
      </c>
      <c r="F44" s="95"/>
      <c r="G44" s="95"/>
      <c r="H44" s="95"/>
      <c r="I44" s="95"/>
      <c r="J44" s="95"/>
      <c r="K44" s="95"/>
      <c r="L44" s="95"/>
      <c r="M44" s="95"/>
      <c r="N44" s="95"/>
    </row>
    <row r="45" spans="1:14" s="27" customFormat="1" ht="12.75" customHeight="1" hidden="1">
      <c r="A45" s="145">
        <v>2182</v>
      </c>
      <c r="B45" s="144" t="s">
        <v>811</v>
      </c>
      <c r="C45" s="144">
        <v>8</v>
      </c>
      <c r="D45" s="144">
        <v>1</v>
      </c>
      <c r="E45" s="146" t="s">
        <v>457</v>
      </c>
      <c r="F45" s="95">
        <v>0</v>
      </c>
      <c r="G45" s="95"/>
      <c r="H45" s="95"/>
      <c r="I45" s="95">
        <v>0</v>
      </c>
      <c r="J45" s="95"/>
      <c r="K45" s="95"/>
      <c r="L45" s="95">
        <f>M45+N45</f>
        <v>0</v>
      </c>
      <c r="M45" s="95"/>
      <c r="N45" s="95"/>
    </row>
    <row r="46" spans="1:14" s="27" customFormat="1" ht="11.25" customHeight="1" hidden="1">
      <c r="A46" s="145">
        <v>2183</v>
      </c>
      <c r="B46" s="144" t="s">
        <v>811</v>
      </c>
      <c r="C46" s="144">
        <v>8</v>
      </c>
      <c r="D46" s="144">
        <v>1</v>
      </c>
      <c r="E46" s="146" t="s">
        <v>458</v>
      </c>
      <c r="F46" s="95">
        <v>0</v>
      </c>
      <c r="G46" s="95"/>
      <c r="H46" s="95"/>
      <c r="I46" s="95">
        <v>0</v>
      </c>
      <c r="J46" s="95"/>
      <c r="K46" s="95"/>
      <c r="L46" s="95">
        <f>M46+N46</f>
        <v>0</v>
      </c>
      <c r="M46" s="95"/>
      <c r="N46" s="95"/>
    </row>
    <row r="47" spans="1:14" s="27" customFormat="1" ht="13.5" customHeight="1" hidden="1">
      <c r="A47" s="145">
        <v>2184</v>
      </c>
      <c r="B47" s="144" t="s">
        <v>811</v>
      </c>
      <c r="C47" s="144">
        <v>8</v>
      </c>
      <c r="D47" s="144">
        <v>1</v>
      </c>
      <c r="E47" s="146" t="s">
        <v>810</v>
      </c>
      <c r="F47" s="95">
        <v>0</v>
      </c>
      <c r="G47" s="95"/>
      <c r="H47" s="95"/>
      <c r="I47" s="95">
        <v>0</v>
      </c>
      <c r="J47" s="95"/>
      <c r="K47" s="95"/>
      <c r="L47" s="95">
        <f>M47+N47</f>
        <v>0</v>
      </c>
      <c r="M47" s="95"/>
      <c r="N47" s="95"/>
    </row>
    <row r="48" spans="1:14" s="27" customFormat="1" ht="15" customHeight="1" hidden="1">
      <c r="A48" s="145">
        <v>2185</v>
      </c>
      <c r="B48" s="144" t="s">
        <v>811</v>
      </c>
      <c r="C48" s="144">
        <v>8</v>
      </c>
      <c r="D48" s="144">
        <v>1</v>
      </c>
      <c r="E48" s="146"/>
      <c r="F48" s="95">
        <v>0</v>
      </c>
      <c r="G48" s="95"/>
      <c r="H48" s="95"/>
      <c r="I48" s="95">
        <v>0</v>
      </c>
      <c r="J48" s="95"/>
      <c r="K48" s="95"/>
      <c r="L48" s="95">
        <f>M48+N48</f>
        <v>0</v>
      </c>
      <c r="M48" s="95"/>
      <c r="N48" s="95"/>
    </row>
    <row r="49" spans="1:14" s="27" customFormat="1" ht="24" customHeight="1">
      <c r="A49" s="143">
        <v>2200</v>
      </c>
      <c r="B49" s="144" t="s">
        <v>816</v>
      </c>
      <c r="C49" s="144">
        <v>0</v>
      </c>
      <c r="D49" s="144">
        <v>0</v>
      </c>
      <c r="E49" s="142" t="s">
        <v>425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f>M49+N49</f>
        <v>0</v>
      </c>
      <c r="M49" s="95">
        <f>M51+M54+M57+M60+M64</f>
        <v>0</v>
      </c>
      <c r="N49" s="95">
        <f>N51+N54+N57+N60+N64</f>
        <v>0</v>
      </c>
    </row>
    <row r="50" spans="1:14" s="27" customFormat="1" ht="11.25" customHeight="1" hidden="1">
      <c r="A50" s="145"/>
      <c r="B50" s="144"/>
      <c r="C50" s="144"/>
      <c r="D50" s="144"/>
      <c r="E50" s="146" t="s">
        <v>318</v>
      </c>
      <c r="F50" s="95"/>
      <c r="G50" s="95"/>
      <c r="H50" s="95"/>
      <c r="I50" s="95"/>
      <c r="J50" s="95"/>
      <c r="K50" s="95"/>
      <c r="L50" s="95"/>
      <c r="M50" s="95"/>
      <c r="N50" s="95"/>
    </row>
    <row r="51" spans="1:14" s="27" customFormat="1" ht="15" customHeight="1" hidden="1">
      <c r="A51" s="145">
        <v>2210</v>
      </c>
      <c r="B51" s="144" t="s">
        <v>816</v>
      </c>
      <c r="C51" s="144">
        <v>1</v>
      </c>
      <c r="D51" s="144">
        <v>0</v>
      </c>
      <c r="E51" s="147" t="s">
        <v>459</v>
      </c>
      <c r="F51" s="95">
        <v>0</v>
      </c>
      <c r="G51" s="95">
        <v>0</v>
      </c>
      <c r="H51" s="95">
        <v>0</v>
      </c>
      <c r="I51" s="95">
        <v>0</v>
      </c>
      <c r="J51" s="95">
        <v>0</v>
      </c>
      <c r="K51" s="95">
        <v>0</v>
      </c>
      <c r="L51" s="95">
        <f>M51+N51</f>
        <v>0</v>
      </c>
      <c r="M51" s="95">
        <f>M53</f>
        <v>0</v>
      </c>
      <c r="N51" s="95">
        <f>N53</f>
        <v>0</v>
      </c>
    </row>
    <row r="52" spans="1:14" s="27" customFormat="1" ht="11.25" customHeight="1" hidden="1">
      <c r="A52" s="145"/>
      <c r="B52" s="144"/>
      <c r="C52" s="144"/>
      <c r="D52" s="144"/>
      <c r="E52" s="146" t="s">
        <v>320</v>
      </c>
      <c r="F52" s="95"/>
      <c r="G52" s="95"/>
      <c r="H52" s="95"/>
      <c r="I52" s="95"/>
      <c r="J52" s="95"/>
      <c r="K52" s="95"/>
      <c r="L52" s="95"/>
      <c r="M52" s="95"/>
      <c r="N52" s="95"/>
    </row>
    <row r="53" spans="1:14" s="27" customFormat="1" ht="13.5" customHeight="1" hidden="1">
      <c r="A53" s="145">
        <v>2211</v>
      </c>
      <c r="B53" s="144" t="s">
        <v>816</v>
      </c>
      <c r="C53" s="144">
        <v>1</v>
      </c>
      <c r="D53" s="144">
        <v>1</v>
      </c>
      <c r="E53" s="146" t="s">
        <v>460</v>
      </c>
      <c r="F53" s="95">
        <v>0</v>
      </c>
      <c r="G53" s="95"/>
      <c r="H53" s="95"/>
      <c r="I53" s="95">
        <v>0</v>
      </c>
      <c r="J53" s="95"/>
      <c r="K53" s="95"/>
      <c r="L53" s="95">
        <f>M53+N53</f>
        <v>0</v>
      </c>
      <c r="M53" s="95"/>
      <c r="N53" s="95"/>
    </row>
    <row r="54" spans="1:14" s="27" customFormat="1" ht="13.5" customHeight="1" hidden="1">
      <c r="A54" s="145">
        <v>2220</v>
      </c>
      <c r="B54" s="144" t="s">
        <v>816</v>
      </c>
      <c r="C54" s="144">
        <v>2</v>
      </c>
      <c r="D54" s="144">
        <v>0</v>
      </c>
      <c r="E54" s="147" t="s">
        <v>461</v>
      </c>
      <c r="F54" s="95">
        <v>0</v>
      </c>
      <c r="G54" s="95">
        <v>0</v>
      </c>
      <c r="H54" s="95">
        <v>0</v>
      </c>
      <c r="I54" s="95">
        <v>0</v>
      </c>
      <c r="J54" s="95">
        <v>0</v>
      </c>
      <c r="K54" s="95">
        <v>0</v>
      </c>
      <c r="L54" s="95">
        <f>M54+N54</f>
        <v>0</v>
      </c>
      <c r="M54" s="95">
        <f>M56</f>
        <v>0</v>
      </c>
      <c r="N54" s="95">
        <f>N56</f>
        <v>0</v>
      </c>
    </row>
    <row r="55" spans="1:14" s="27" customFormat="1" ht="15" customHeight="1" hidden="1">
      <c r="A55" s="145"/>
      <c r="B55" s="144"/>
      <c r="C55" s="144"/>
      <c r="D55" s="144"/>
      <c r="E55" s="146" t="s">
        <v>320</v>
      </c>
      <c r="F55" s="95"/>
      <c r="G55" s="95"/>
      <c r="H55" s="95"/>
      <c r="I55" s="95"/>
      <c r="J55" s="95"/>
      <c r="K55" s="95"/>
      <c r="L55" s="95"/>
      <c r="M55" s="95"/>
      <c r="N55" s="95"/>
    </row>
    <row r="56" spans="1:14" s="27" customFormat="1" ht="11.25" customHeight="1" hidden="1">
      <c r="A56" s="145">
        <v>2221</v>
      </c>
      <c r="B56" s="144" t="s">
        <v>816</v>
      </c>
      <c r="C56" s="144">
        <v>2</v>
      </c>
      <c r="D56" s="144">
        <v>1</v>
      </c>
      <c r="E56" s="146" t="s">
        <v>462</v>
      </c>
      <c r="F56" s="95">
        <v>0</v>
      </c>
      <c r="G56" s="95">
        <v>0</v>
      </c>
      <c r="H56" s="95"/>
      <c r="I56" s="95">
        <v>0</v>
      </c>
      <c r="J56" s="95">
        <v>0</v>
      </c>
      <c r="K56" s="95"/>
      <c r="L56" s="95">
        <f>M56+N56</f>
        <v>0</v>
      </c>
      <c r="M56" s="95"/>
      <c r="N56" s="95"/>
    </row>
    <row r="57" spans="1:14" s="27" customFormat="1" ht="12.75" customHeight="1" hidden="1">
      <c r="A57" s="145">
        <v>2230</v>
      </c>
      <c r="B57" s="144" t="s">
        <v>816</v>
      </c>
      <c r="C57" s="144">
        <v>3</v>
      </c>
      <c r="D57" s="144">
        <v>0</v>
      </c>
      <c r="E57" s="147" t="s">
        <v>463</v>
      </c>
      <c r="F57" s="95">
        <v>0</v>
      </c>
      <c r="G57" s="95">
        <v>0</v>
      </c>
      <c r="H57" s="95">
        <v>0</v>
      </c>
      <c r="I57" s="95">
        <v>0</v>
      </c>
      <c r="J57" s="95">
        <v>0</v>
      </c>
      <c r="K57" s="95">
        <v>0</v>
      </c>
      <c r="L57" s="95">
        <f>M57+N57</f>
        <v>0</v>
      </c>
      <c r="M57" s="95">
        <f>M59</f>
        <v>0</v>
      </c>
      <c r="N57" s="95">
        <f>N59</f>
        <v>0</v>
      </c>
    </row>
    <row r="58" spans="1:14" s="27" customFormat="1" ht="12.75" customHeight="1" hidden="1">
      <c r="A58" s="145"/>
      <c r="B58" s="144"/>
      <c r="C58" s="144"/>
      <c r="D58" s="144"/>
      <c r="E58" s="146" t="s">
        <v>320</v>
      </c>
      <c r="F58" s="95"/>
      <c r="G58" s="95"/>
      <c r="H58" s="95"/>
      <c r="I58" s="95"/>
      <c r="J58" s="95"/>
      <c r="K58" s="95"/>
      <c r="L58" s="95"/>
      <c r="M58" s="95"/>
      <c r="N58" s="95"/>
    </row>
    <row r="59" spans="1:14" s="27" customFormat="1" ht="21" customHeight="1" hidden="1">
      <c r="A59" s="145">
        <v>2231</v>
      </c>
      <c r="B59" s="144" t="s">
        <v>816</v>
      </c>
      <c r="C59" s="144">
        <v>3</v>
      </c>
      <c r="D59" s="144">
        <v>1</v>
      </c>
      <c r="E59" s="146" t="s">
        <v>11</v>
      </c>
      <c r="F59" s="95">
        <v>0</v>
      </c>
      <c r="G59" s="95"/>
      <c r="H59" s="95"/>
      <c r="I59" s="95">
        <v>0</v>
      </c>
      <c r="J59" s="95"/>
      <c r="K59" s="95"/>
      <c r="L59" s="95">
        <f>M59+N59</f>
        <v>0</v>
      </c>
      <c r="M59" s="95"/>
      <c r="N59" s="95"/>
    </row>
    <row r="60" spans="1:14" s="27" customFormat="1" ht="12.75" customHeight="1" hidden="1">
      <c r="A60" s="145">
        <v>2240</v>
      </c>
      <c r="B60" s="144" t="s">
        <v>816</v>
      </c>
      <c r="C60" s="144">
        <v>4</v>
      </c>
      <c r="D60" s="144">
        <v>0</v>
      </c>
      <c r="E60" s="147" t="s">
        <v>12</v>
      </c>
      <c r="F60" s="95">
        <v>0</v>
      </c>
      <c r="G60" s="95">
        <v>0</v>
      </c>
      <c r="H60" s="95">
        <v>0</v>
      </c>
      <c r="I60" s="95">
        <v>0</v>
      </c>
      <c r="J60" s="95">
        <v>0</v>
      </c>
      <c r="K60" s="95">
        <v>0</v>
      </c>
      <c r="L60" s="95">
        <f>M60+N60</f>
        <v>0</v>
      </c>
      <c r="M60" s="95">
        <f>M62</f>
        <v>0</v>
      </c>
      <c r="N60" s="95">
        <f>N62</f>
        <v>0</v>
      </c>
    </row>
    <row r="61" spans="1:14" s="27" customFormat="1" ht="22.5" customHeight="1" hidden="1">
      <c r="A61" s="145"/>
      <c r="B61" s="144"/>
      <c r="C61" s="144"/>
      <c r="D61" s="144"/>
      <c r="E61" s="146" t="s">
        <v>320</v>
      </c>
      <c r="F61" s="95"/>
      <c r="G61" s="95"/>
      <c r="H61" s="95"/>
      <c r="I61" s="95"/>
      <c r="J61" s="95"/>
      <c r="K61" s="95"/>
      <c r="L61" s="95"/>
      <c r="M61" s="95"/>
      <c r="N61" s="95"/>
    </row>
    <row r="62" spans="1:14" s="27" customFormat="1" ht="14.25" customHeight="1" hidden="1">
      <c r="A62" s="145">
        <v>2241</v>
      </c>
      <c r="B62" s="144" t="s">
        <v>816</v>
      </c>
      <c r="C62" s="144">
        <v>4</v>
      </c>
      <c r="D62" s="144">
        <v>1</v>
      </c>
      <c r="E62" s="146" t="s">
        <v>12</v>
      </c>
      <c r="F62" s="95">
        <v>0</v>
      </c>
      <c r="G62" s="95"/>
      <c r="H62" s="95"/>
      <c r="I62" s="95">
        <v>0</v>
      </c>
      <c r="J62" s="95"/>
      <c r="K62" s="95"/>
      <c r="L62" s="95">
        <f>M62+N62</f>
        <v>0</v>
      </c>
      <c r="M62" s="95"/>
      <c r="N62" s="95"/>
    </row>
    <row r="63" spans="1:14" s="27" customFormat="1" ht="13.5" customHeight="1" hidden="1">
      <c r="A63" s="145"/>
      <c r="B63" s="144"/>
      <c r="C63" s="144"/>
      <c r="D63" s="144"/>
      <c r="E63" s="146" t="s">
        <v>320</v>
      </c>
      <c r="F63" s="95"/>
      <c r="G63" s="95"/>
      <c r="H63" s="95"/>
      <c r="I63" s="95"/>
      <c r="J63" s="95"/>
      <c r="K63" s="95"/>
      <c r="L63" s="95"/>
      <c r="M63" s="95"/>
      <c r="N63" s="95"/>
    </row>
    <row r="64" spans="1:14" s="27" customFormat="1" ht="15.75" customHeight="1" hidden="1">
      <c r="A64" s="145">
        <v>2250</v>
      </c>
      <c r="B64" s="144" t="s">
        <v>816</v>
      </c>
      <c r="C64" s="144">
        <v>5</v>
      </c>
      <c r="D64" s="144">
        <v>0</v>
      </c>
      <c r="E64" s="147" t="s">
        <v>13</v>
      </c>
      <c r="F64" s="95">
        <v>0</v>
      </c>
      <c r="G64" s="95">
        <v>0</v>
      </c>
      <c r="H64" s="95">
        <v>0</v>
      </c>
      <c r="I64" s="95">
        <v>0</v>
      </c>
      <c r="J64" s="95">
        <v>0</v>
      </c>
      <c r="K64" s="95">
        <v>0</v>
      </c>
      <c r="L64" s="95">
        <f>M64+N64</f>
        <v>0</v>
      </c>
      <c r="M64" s="95">
        <f>M66</f>
        <v>0</v>
      </c>
      <c r="N64" s="95">
        <f>N66</f>
        <v>0</v>
      </c>
    </row>
    <row r="65" spans="1:14" s="27" customFormat="1" ht="48" customHeight="1" hidden="1">
      <c r="A65" s="145"/>
      <c r="B65" s="144"/>
      <c r="C65" s="144"/>
      <c r="D65" s="144"/>
      <c r="E65" s="146" t="s">
        <v>320</v>
      </c>
      <c r="F65" s="95"/>
      <c r="G65" s="95"/>
      <c r="H65" s="95"/>
      <c r="I65" s="95"/>
      <c r="J65" s="95"/>
      <c r="K65" s="95"/>
      <c r="L65" s="95"/>
      <c r="M65" s="95"/>
      <c r="N65" s="95"/>
    </row>
    <row r="66" spans="1:14" s="27" customFormat="1" ht="15" customHeight="1" hidden="1">
      <c r="A66" s="145">
        <v>2251</v>
      </c>
      <c r="B66" s="144" t="s">
        <v>816</v>
      </c>
      <c r="C66" s="144">
        <v>5</v>
      </c>
      <c r="D66" s="144">
        <v>1</v>
      </c>
      <c r="E66" s="146" t="s">
        <v>13</v>
      </c>
      <c r="F66" s="95">
        <v>0</v>
      </c>
      <c r="G66" s="95"/>
      <c r="H66" s="95"/>
      <c r="I66" s="95">
        <v>0</v>
      </c>
      <c r="J66" s="95"/>
      <c r="K66" s="95"/>
      <c r="L66" s="95">
        <f>M66+N66</f>
        <v>0</v>
      </c>
      <c r="M66" s="95"/>
      <c r="N66" s="95"/>
    </row>
    <row r="67" spans="1:14" s="27" customFormat="1" ht="51.75" customHeight="1">
      <c r="A67" s="143">
        <v>2300</v>
      </c>
      <c r="B67" s="144" t="s">
        <v>817</v>
      </c>
      <c r="C67" s="144">
        <v>0</v>
      </c>
      <c r="D67" s="144">
        <v>0</v>
      </c>
      <c r="E67" s="142" t="s">
        <v>426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f>M67+N67</f>
        <v>0</v>
      </c>
      <c r="M67" s="95">
        <f>M69+M74+M77+M81+M84+M87+M90</f>
        <v>0</v>
      </c>
      <c r="N67" s="95">
        <f>N69+N74+N77+N81+N84+N87+N90</f>
        <v>0</v>
      </c>
    </row>
    <row r="68" spans="1:14" s="27" customFormat="1" ht="0.75" customHeight="1" hidden="1">
      <c r="A68" s="145"/>
      <c r="B68" s="144"/>
      <c r="C68" s="144"/>
      <c r="D68" s="144"/>
      <c r="E68" s="146" t="s">
        <v>318</v>
      </c>
      <c r="F68" s="95"/>
      <c r="G68" s="95"/>
      <c r="H68" s="95"/>
      <c r="I68" s="95"/>
      <c r="J68" s="95"/>
      <c r="K68" s="95"/>
      <c r="L68" s="95"/>
      <c r="M68" s="95"/>
      <c r="N68" s="95"/>
    </row>
    <row r="69" spans="1:14" s="27" customFormat="1" ht="12.75" customHeight="1" hidden="1">
      <c r="A69" s="145">
        <v>2310</v>
      </c>
      <c r="B69" s="144" t="s">
        <v>817</v>
      </c>
      <c r="C69" s="144">
        <v>1</v>
      </c>
      <c r="D69" s="144">
        <v>0</v>
      </c>
      <c r="E69" s="147" t="s">
        <v>14</v>
      </c>
      <c r="F69" s="95">
        <v>0</v>
      </c>
      <c r="G69" s="95">
        <v>0</v>
      </c>
      <c r="H69" s="95">
        <v>0</v>
      </c>
      <c r="I69" s="95">
        <v>0</v>
      </c>
      <c r="J69" s="95">
        <v>0</v>
      </c>
      <c r="K69" s="95">
        <v>0</v>
      </c>
      <c r="L69" s="95">
        <f>M69+N69</f>
        <v>0</v>
      </c>
      <c r="M69" s="95">
        <f>M71+M72+M73</f>
        <v>0</v>
      </c>
      <c r="N69" s="95">
        <f>N71+N72+N73</f>
        <v>0</v>
      </c>
    </row>
    <row r="70" spans="1:14" s="27" customFormat="1" ht="12.75" customHeight="1" hidden="1">
      <c r="A70" s="145"/>
      <c r="B70" s="144"/>
      <c r="C70" s="144"/>
      <c r="D70" s="144"/>
      <c r="E70" s="146" t="s">
        <v>320</v>
      </c>
      <c r="F70" s="95"/>
      <c r="G70" s="95"/>
      <c r="H70" s="95"/>
      <c r="I70" s="95"/>
      <c r="J70" s="95"/>
      <c r="K70" s="95"/>
      <c r="L70" s="95"/>
      <c r="M70" s="95"/>
      <c r="N70" s="95"/>
    </row>
    <row r="71" spans="1:14" s="27" customFormat="1" ht="12.75" customHeight="1" hidden="1">
      <c r="A71" s="145">
        <v>2311</v>
      </c>
      <c r="B71" s="144" t="s">
        <v>817</v>
      </c>
      <c r="C71" s="144">
        <v>1</v>
      </c>
      <c r="D71" s="144">
        <v>1</v>
      </c>
      <c r="E71" s="146" t="s">
        <v>15</v>
      </c>
      <c r="F71" s="95">
        <v>0</v>
      </c>
      <c r="G71" s="95"/>
      <c r="H71" s="95"/>
      <c r="I71" s="95">
        <v>0</v>
      </c>
      <c r="J71" s="95"/>
      <c r="K71" s="95"/>
      <c r="L71" s="95">
        <f>M71+N71</f>
        <v>0</v>
      </c>
      <c r="M71" s="95"/>
      <c r="N71" s="95"/>
    </row>
    <row r="72" spans="1:14" s="27" customFormat="1" ht="14.25" customHeight="1" hidden="1">
      <c r="A72" s="145">
        <v>2312</v>
      </c>
      <c r="B72" s="144" t="s">
        <v>817</v>
      </c>
      <c r="C72" s="144">
        <v>1</v>
      </c>
      <c r="D72" s="144">
        <v>2</v>
      </c>
      <c r="E72" s="146" t="s">
        <v>16</v>
      </c>
      <c r="F72" s="95">
        <v>0</v>
      </c>
      <c r="G72" s="95"/>
      <c r="H72" s="95"/>
      <c r="I72" s="95">
        <v>0</v>
      </c>
      <c r="J72" s="95"/>
      <c r="K72" s="95"/>
      <c r="L72" s="95">
        <f>M72+N72</f>
        <v>0</v>
      </c>
      <c r="M72" s="95"/>
      <c r="N72" s="95"/>
    </row>
    <row r="73" spans="1:14" s="27" customFormat="1" ht="14.25" customHeight="1" hidden="1">
      <c r="A73" s="145">
        <v>2313</v>
      </c>
      <c r="B73" s="144" t="s">
        <v>817</v>
      </c>
      <c r="C73" s="144">
        <v>1</v>
      </c>
      <c r="D73" s="144">
        <v>3</v>
      </c>
      <c r="E73" s="146" t="s">
        <v>17</v>
      </c>
      <c r="F73" s="95">
        <v>0</v>
      </c>
      <c r="G73" s="95"/>
      <c r="H73" s="95"/>
      <c r="I73" s="95">
        <v>0</v>
      </c>
      <c r="J73" s="95"/>
      <c r="K73" s="95"/>
      <c r="L73" s="95">
        <f>M73+N73</f>
        <v>0</v>
      </c>
      <c r="M73" s="95"/>
      <c r="N73" s="95"/>
    </row>
    <row r="74" spans="1:14" s="27" customFormat="1" ht="15" customHeight="1" hidden="1">
      <c r="A74" s="145">
        <v>2320</v>
      </c>
      <c r="B74" s="144" t="s">
        <v>817</v>
      </c>
      <c r="C74" s="144">
        <v>2</v>
      </c>
      <c r="D74" s="144">
        <v>0</v>
      </c>
      <c r="E74" s="147" t="s">
        <v>18</v>
      </c>
      <c r="F74" s="95">
        <v>0</v>
      </c>
      <c r="G74" s="95">
        <v>0</v>
      </c>
      <c r="H74" s="95">
        <v>0</v>
      </c>
      <c r="I74" s="95">
        <v>0</v>
      </c>
      <c r="J74" s="95">
        <v>0</v>
      </c>
      <c r="K74" s="95">
        <v>0</v>
      </c>
      <c r="L74" s="95">
        <f>M74+N74</f>
        <v>0</v>
      </c>
      <c r="M74" s="95">
        <f>M76</f>
        <v>0</v>
      </c>
      <c r="N74" s="95">
        <f>N76</f>
        <v>0</v>
      </c>
    </row>
    <row r="75" spans="1:14" s="27" customFormat="1" ht="24.75" customHeight="1" hidden="1">
      <c r="A75" s="145"/>
      <c r="B75" s="144"/>
      <c r="C75" s="144"/>
      <c r="D75" s="144"/>
      <c r="E75" s="146" t="s">
        <v>320</v>
      </c>
      <c r="F75" s="95"/>
      <c r="G75" s="95"/>
      <c r="H75" s="95"/>
      <c r="I75" s="95"/>
      <c r="J75" s="95"/>
      <c r="K75" s="95"/>
      <c r="L75" s="95"/>
      <c r="M75" s="95"/>
      <c r="N75" s="95"/>
    </row>
    <row r="76" spans="1:14" s="27" customFormat="1" ht="13.5" customHeight="1" hidden="1">
      <c r="A76" s="145">
        <v>2321</v>
      </c>
      <c r="B76" s="144" t="s">
        <v>817</v>
      </c>
      <c r="C76" s="144">
        <v>2</v>
      </c>
      <c r="D76" s="144">
        <v>1</v>
      </c>
      <c r="E76" s="146" t="s">
        <v>19</v>
      </c>
      <c r="F76" s="95">
        <v>0</v>
      </c>
      <c r="G76" s="95"/>
      <c r="H76" s="95"/>
      <c r="I76" s="95">
        <v>0</v>
      </c>
      <c r="J76" s="95"/>
      <c r="K76" s="95"/>
      <c r="L76" s="95">
        <f>M76+N76</f>
        <v>0</v>
      </c>
      <c r="M76" s="95"/>
      <c r="N76" s="95"/>
    </row>
    <row r="77" spans="1:14" s="27" customFormat="1" ht="15" customHeight="1" hidden="1">
      <c r="A77" s="145">
        <v>2330</v>
      </c>
      <c r="B77" s="144" t="s">
        <v>817</v>
      </c>
      <c r="C77" s="144">
        <v>3</v>
      </c>
      <c r="D77" s="144">
        <v>0</v>
      </c>
      <c r="E77" s="147" t="s">
        <v>20</v>
      </c>
      <c r="F77" s="95">
        <v>0</v>
      </c>
      <c r="G77" s="95">
        <v>0</v>
      </c>
      <c r="H77" s="95">
        <v>0</v>
      </c>
      <c r="I77" s="95">
        <v>0</v>
      </c>
      <c r="J77" s="95">
        <v>0</v>
      </c>
      <c r="K77" s="95">
        <v>0</v>
      </c>
      <c r="L77" s="95">
        <f>M77+N77</f>
        <v>0</v>
      </c>
      <c r="M77" s="95">
        <f>M79+M80</f>
        <v>0</v>
      </c>
      <c r="N77" s="95">
        <f>N79+N80</f>
        <v>0</v>
      </c>
    </row>
    <row r="78" spans="1:14" s="27" customFormat="1" ht="14.25" customHeight="1" hidden="1">
      <c r="A78" s="145"/>
      <c r="B78" s="144"/>
      <c r="C78" s="144"/>
      <c r="D78" s="144"/>
      <c r="E78" s="146" t="s">
        <v>320</v>
      </c>
      <c r="F78" s="95"/>
      <c r="G78" s="95"/>
      <c r="H78" s="95"/>
      <c r="I78" s="95"/>
      <c r="J78" s="95"/>
      <c r="K78" s="95"/>
      <c r="L78" s="95"/>
      <c r="M78" s="95"/>
      <c r="N78" s="95"/>
    </row>
    <row r="79" spans="1:14" s="27" customFormat="1" ht="12.75" customHeight="1" hidden="1">
      <c r="A79" s="145">
        <v>2331</v>
      </c>
      <c r="B79" s="144" t="s">
        <v>817</v>
      </c>
      <c r="C79" s="144">
        <v>3</v>
      </c>
      <c r="D79" s="144">
        <v>1</v>
      </c>
      <c r="E79" s="146" t="s">
        <v>21</v>
      </c>
      <c r="F79" s="95">
        <v>0</v>
      </c>
      <c r="G79" s="95"/>
      <c r="H79" s="95"/>
      <c r="I79" s="95">
        <v>0</v>
      </c>
      <c r="J79" s="95"/>
      <c r="K79" s="95"/>
      <c r="L79" s="95">
        <f>M79+N79</f>
        <v>0</v>
      </c>
      <c r="M79" s="95"/>
      <c r="N79" s="95"/>
    </row>
    <row r="80" spans="1:14" s="27" customFormat="1" ht="15.75" customHeight="1" hidden="1">
      <c r="A80" s="145">
        <v>2332</v>
      </c>
      <c r="B80" s="144" t="s">
        <v>817</v>
      </c>
      <c r="C80" s="144">
        <v>3</v>
      </c>
      <c r="D80" s="144">
        <v>2</v>
      </c>
      <c r="E80" s="146" t="s">
        <v>84</v>
      </c>
      <c r="F80" s="95">
        <v>0</v>
      </c>
      <c r="G80" s="95"/>
      <c r="H80" s="95"/>
      <c r="I80" s="95">
        <v>0</v>
      </c>
      <c r="J80" s="95"/>
      <c r="K80" s="95"/>
      <c r="L80" s="95">
        <f>M80+N80</f>
        <v>0</v>
      </c>
      <c r="M80" s="95"/>
      <c r="N80" s="95"/>
    </row>
    <row r="81" spans="1:14" s="27" customFormat="1" ht="15.75" customHeight="1" hidden="1">
      <c r="A81" s="145">
        <v>2340</v>
      </c>
      <c r="B81" s="144" t="s">
        <v>817</v>
      </c>
      <c r="C81" s="144">
        <v>4</v>
      </c>
      <c r="D81" s="144">
        <v>0</v>
      </c>
      <c r="E81" s="147" t="s">
        <v>85</v>
      </c>
      <c r="F81" s="95">
        <v>0</v>
      </c>
      <c r="G81" s="95">
        <v>0</v>
      </c>
      <c r="H81" s="95">
        <v>0</v>
      </c>
      <c r="I81" s="95">
        <v>0</v>
      </c>
      <c r="J81" s="95">
        <v>0</v>
      </c>
      <c r="K81" s="95">
        <v>0</v>
      </c>
      <c r="L81" s="95">
        <f>M81+N81</f>
        <v>0</v>
      </c>
      <c r="M81" s="95">
        <f>M83</f>
        <v>0</v>
      </c>
      <c r="N81" s="95">
        <f>N83</f>
        <v>0</v>
      </c>
    </row>
    <row r="82" spans="1:14" s="27" customFormat="1" ht="10.5" customHeight="1" hidden="1">
      <c r="A82" s="145"/>
      <c r="B82" s="144"/>
      <c r="C82" s="144"/>
      <c r="D82" s="144"/>
      <c r="E82" s="146" t="s">
        <v>320</v>
      </c>
      <c r="F82" s="95"/>
      <c r="G82" s="95"/>
      <c r="H82" s="95"/>
      <c r="I82" s="95"/>
      <c r="J82" s="95"/>
      <c r="K82" s="95"/>
      <c r="L82" s="95"/>
      <c r="M82" s="95"/>
      <c r="N82" s="95"/>
    </row>
    <row r="83" spans="1:14" s="27" customFormat="1" ht="14.25" customHeight="1" hidden="1">
      <c r="A83" s="145">
        <v>2341</v>
      </c>
      <c r="B83" s="144" t="s">
        <v>817</v>
      </c>
      <c r="C83" s="144">
        <v>4</v>
      </c>
      <c r="D83" s="144">
        <v>1</v>
      </c>
      <c r="E83" s="146" t="s">
        <v>85</v>
      </c>
      <c r="F83" s="95">
        <v>0</v>
      </c>
      <c r="G83" s="95"/>
      <c r="H83" s="95"/>
      <c r="I83" s="95">
        <v>0</v>
      </c>
      <c r="J83" s="95"/>
      <c r="K83" s="95"/>
      <c r="L83" s="95">
        <f>M83+N83</f>
        <v>0</v>
      </c>
      <c r="M83" s="95"/>
      <c r="N83" s="95"/>
    </row>
    <row r="84" spans="1:14" s="27" customFormat="1" ht="14.25" customHeight="1" hidden="1">
      <c r="A84" s="145">
        <v>2350</v>
      </c>
      <c r="B84" s="144" t="s">
        <v>817</v>
      </c>
      <c r="C84" s="144">
        <v>5</v>
      </c>
      <c r="D84" s="144">
        <v>0</v>
      </c>
      <c r="E84" s="147" t="s">
        <v>86</v>
      </c>
      <c r="F84" s="95">
        <v>0</v>
      </c>
      <c r="G84" s="95">
        <v>0</v>
      </c>
      <c r="H84" s="95">
        <v>0</v>
      </c>
      <c r="I84" s="95">
        <v>0</v>
      </c>
      <c r="J84" s="95">
        <v>0</v>
      </c>
      <c r="K84" s="95">
        <v>0</v>
      </c>
      <c r="L84" s="95">
        <f>M84+N84</f>
        <v>0</v>
      </c>
      <c r="M84" s="95">
        <f>M86</f>
        <v>0</v>
      </c>
      <c r="N84" s="95">
        <f>N86</f>
        <v>0</v>
      </c>
    </row>
    <row r="85" spans="1:14" s="27" customFormat="1" ht="33" customHeight="1" hidden="1">
      <c r="A85" s="145"/>
      <c r="B85" s="144"/>
      <c r="C85" s="144"/>
      <c r="D85" s="144"/>
      <c r="E85" s="146" t="s">
        <v>320</v>
      </c>
      <c r="F85" s="95"/>
      <c r="G85" s="95"/>
      <c r="H85" s="95"/>
      <c r="I85" s="95"/>
      <c r="J85" s="95"/>
      <c r="K85" s="95"/>
      <c r="L85" s="95"/>
      <c r="M85" s="95"/>
      <c r="N85" s="95"/>
    </row>
    <row r="86" spans="1:14" s="27" customFormat="1" ht="13.5" customHeight="1" hidden="1">
      <c r="A86" s="145">
        <v>2351</v>
      </c>
      <c r="B86" s="144" t="s">
        <v>817</v>
      </c>
      <c r="C86" s="144">
        <v>5</v>
      </c>
      <c r="D86" s="144">
        <v>1</v>
      </c>
      <c r="E86" s="146" t="s">
        <v>87</v>
      </c>
      <c r="F86" s="95">
        <v>0</v>
      </c>
      <c r="G86" s="95"/>
      <c r="H86" s="95"/>
      <c r="I86" s="95">
        <v>0</v>
      </c>
      <c r="J86" s="95"/>
      <c r="K86" s="95"/>
      <c r="L86" s="95">
        <f>M86+N86</f>
        <v>0</v>
      </c>
      <c r="M86" s="95"/>
      <c r="N86" s="95"/>
    </row>
    <row r="87" spans="1:14" s="27" customFormat="1" ht="36" customHeight="1" hidden="1">
      <c r="A87" s="145">
        <v>2360</v>
      </c>
      <c r="B87" s="144" t="s">
        <v>817</v>
      </c>
      <c r="C87" s="144">
        <v>6</v>
      </c>
      <c r="D87" s="144">
        <v>0</v>
      </c>
      <c r="E87" s="147" t="s">
        <v>88</v>
      </c>
      <c r="F87" s="95">
        <v>0</v>
      </c>
      <c r="G87" s="95">
        <v>0</v>
      </c>
      <c r="H87" s="95">
        <v>0</v>
      </c>
      <c r="I87" s="95">
        <v>0</v>
      </c>
      <c r="J87" s="95">
        <v>0</v>
      </c>
      <c r="K87" s="95">
        <v>0</v>
      </c>
      <c r="L87" s="95">
        <f>M87+N87</f>
        <v>0</v>
      </c>
      <c r="M87" s="95">
        <f>M89</f>
        <v>0</v>
      </c>
      <c r="N87" s="95">
        <f>N89</f>
        <v>0</v>
      </c>
    </row>
    <row r="88" spans="1:14" s="27" customFormat="1" ht="23.25" customHeight="1" hidden="1">
      <c r="A88" s="145"/>
      <c r="B88" s="144"/>
      <c r="C88" s="144"/>
      <c r="D88" s="144"/>
      <c r="E88" s="146" t="s">
        <v>320</v>
      </c>
      <c r="F88" s="95"/>
      <c r="G88" s="95"/>
      <c r="H88" s="95"/>
      <c r="I88" s="95"/>
      <c r="J88" s="95"/>
      <c r="K88" s="95"/>
      <c r="L88" s="95"/>
      <c r="M88" s="95"/>
      <c r="N88" s="95"/>
    </row>
    <row r="89" spans="1:14" s="27" customFormat="1" ht="0.75" customHeight="1" hidden="1">
      <c r="A89" s="145">
        <v>2361</v>
      </c>
      <c r="B89" s="144" t="s">
        <v>817</v>
      </c>
      <c r="C89" s="144">
        <v>6</v>
      </c>
      <c r="D89" s="144">
        <v>1</v>
      </c>
      <c r="E89" s="146" t="s">
        <v>88</v>
      </c>
      <c r="F89" s="95">
        <v>0</v>
      </c>
      <c r="G89" s="95"/>
      <c r="H89" s="95"/>
      <c r="I89" s="95">
        <v>0</v>
      </c>
      <c r="J89" s="95"/>
      <c r="K89" s="95"/>
      <c r="L89" s="95">
        <f>M89+N89</f>
        <v>0</v>
      </c>
      <c r="M89" s="95"/>
      <c r="N89" s="95"/>
    </row>
    <row r="90" spans="1:14" s="27" customFormat="1" ht="29.25" customHeight="1" hidden="1">
      <c r="A90" s="145">
        <v>2370</v>
      </c>
      <c r="B90" s="144" t="s">
        <v>817</v>
      </c>
      <c r="C90" s="144">
        <v>7</v>
      </c>
      <c r="D90" s="144">
        <v>0</v>
      </c>
      <c r="E90" s="147" t="s">
        <v>89</v>
      </c>
      <c r="F90" s="95">
        <v>0</v>
      </c>
      <c r="G90" s="95">
        <v>0</v>
      </c>
      <c r="H90" s="95">
        <v>0</v>
      </c>
      <c r="I90" s="95">
        <v>0</v>
      </c>
      <c r="J90" s="95">
        <v>0</v>
      </c>
      <c r="K90" s="95">
        <v>0</v>
      </c>
      <c r="L90" s="95">
        <f>M90+N90</f>
        <v>0</v>
      </c>
      <c r="M90" s="95">
        <f>M92</f>
        <v>0</v>
      </c>
      <c r="N90" s="95">
        <f>N92</f>
        <v>0</v>
      </c>
    </row>
    <row r="91" spans="1:14" s="27" customFormat="1" ht="38.25" customHeight="1" hidden="1">
      <c r="A91" s="145"/>
      <c r="B91" s="144"/>
      <c r="C91" s="144"/>
      <c r="D91" s="144"/>
      <c r="E91" s="146" t="s">
        <v>320</v>
      </c>
      <c r="F91" s="95"/>
      <c r="G91" s="95"/>
      <c r="H91" s="95"/>
      <c r="I91" s="95"/>
      <c r="J91" s="95"/>
      <c r="K91" s="95"/>
      <c r="L91" s="95"/>
      <c r="M91" s="95"/>
      <c r="N91" s="95"/>
    </row>
    <row r="92" spans="1:14" s="27" customFormat="1" ht="0.75" customHeight="1" hidden="1">
      <c r="A92" s="145">
        <v>2371</v>
      </c>
      <c r="B92" s="144" t="s">
        <v>817</v>
      </c>
      <c r="C92" s="144">
        <v>7</v>
      </c>
      <c r="D92" s="144">
        <v>1</v>
      </c>
      <c r="E92" s="146" t="s">
        <v>90</v>
      </c>
      <c r="F92" s="95">
        <v>0</v>
      </c>
      <c r="G92" s="95"/>
      <c r="H92" s="95"/>
      <c r="I92" s="95">
        <v>0</v>
      </c>
      <c r="J92" s="95"/>
      <c r="K92" s="95"/>
      <c r="L92" s="95">
        <f>M92+N92</f>
        <v>0</v>
      </c>
      <c r="M92" s="95"/>
      <c r="N92" s="95"/>
    </row>
    <row r="93" spans="1:14" s="27" customFormat="1" ht="22.5" customHeight="1">
      <c r="A93" s="143">
        <v>2400</v>
      </c>
      <c r="B93" s="144" t="s">
        <v>818</v>
      </c>
      <c r="C93" s="144">
        <v>0</v>
      </c>
      <c r="D93" s="144">
        <v>0</v>
      </c>
      <c r="E93" s="142" t="s">
        <v>427</v>
      </c>
      <c r="F93" s="95">
        <v>1900</v>
      </c>
      <c r="G93" s="95">
        <v>1900</v>
      </c>
      <c r="H93" s="95">
        <v>0</v>
      </c>
      <c r="I93" s="95">
        <v>3290</v>
      </c>
      <c r="J93" s="95">
        <v>1900</v>
      </c>
      <c r="K93" s="95">
        <v>1390</v>
      </c>
      <c r="L93" s="95">
        <f>M93+N93</f>
        <v>2842.1</v>
      </c>
      <c r="M93" s="95">
        <f>M95+M99+M105+M113+M118+M125+M128+M134+M143</f>
        <v>1583.5</v>
      </c>
      <c r="N93" s="95">
        <f>N95+N99+N105+N113+N118+N125+N128+N134+N143</f>
        <v>1258.6</v>
      </c>
    </row>
    <row r="94" spans="1:14" s="27" customFormat="1" ht="12" customHeight="1">
      <c r="A94" s="145"/>
      <c r="B94" s="144"/>
      <c r="C94" s="144"/>
      <c r="D94" s="144"/>
      <c r="E94" s="146" t="s">
        <v>318</v>
      </c>
      <c r="F94" s="95"/>
      <c r="G94" s="95"/>
      <c r="H94" s="95"/>
      <c r="I94" s="95"/>
      <c r="J94" s="95"/>
      <c r="K94" s="95"/>
      <c r="L94" s="95"/>
      <c r="M94" s="95"/>
      <c r="N94" s="95"/>
    </row>
    <row r="95" spans="1:14" s="27" customFormat="1" ht="27" customHeight="1" hidden="1">
      <c r="A95" s="145">
        <v>2410</v>
      </c>
      <c r="B95" s="144" t="s">
        <v>818</v>
      </c>
      <c r="C95" s="144">
        <v>1</v>
      </c>
      <c r="D95" s="144">
        <v>0</v>
      </c>
      <c r="E95" s="147" t="s">
        <v>91</v>
      </c>
      <c r="F95" s="95">
        <v>0</v>
      </c>
      <c r="G95" s="95">
        <v>0</v>
      </c>
      <c r="H95" s="95">
        <v>0</v>
      </c>
      <c r="I95" s="95">
        <v>0</v>
      </c>
      <c r="J95" s="95">
        <v>0</v>
      </c>
      <c r="K95" s="95">
        <v>0</v>
      </c>
      <c r="L95" s="95">
        <f>M95+N95</f>
        <v>0</v>
      </c>
      <c r="M95" s="95">
        <f>M97+M98</f>
        <v>0</v>
      </c>
      <c r="N95" s="95">
        <f>N97+N98</f>
        <v>0</v>
      </c>
    </row>
    <row r="96" spans="1:14" s="27" customFormat="1" ht="12" customHeight="1" hidden="1">
      <c r="A96" s="145"/>
      <c r="B96" s="144"/>
      <c r="C96" s="144"/>
      <c r="D96" s="144"/>
      <c r="E96" s="146" t="s">
        <v>320</v>
      </c>
      <c r="F96" s="95"/>
      <c r="G96" s="95"/>
      <c r="H96" s="95"/>
      <c r="I96" s="95"/>
      <c r="J96" s="95"/>
      <c r="K96" s="95"/>
      <c r="L96" s="95"/>
      <c r="M96" s="95"/>
      <c r="N96" s="95"/>
    </row>
    <row r="97" spans="1:14" s="27" customFormat="1" ht="24" customHeight="1" hidden="1">
      <c r="A97" s="145">
        <v>2411</v>
      </c>
      <c r="B97" s="144" t="s">
        <v>818</v>
      </c>
      <c r="C97" s="144">
        <v>1</v>
      </c>
      <c r="D97" s="144">
        <v>1</v>
      </c>
      <c r="E97" s="146" t="s">
        <v>92</v>
      </c>
      <c r="F97" s="95">
        <v>0</v>
      </c>
      <c r="G97" s="95"/>
      <c r="H97" s="95"/>
      <c r="I97" s="95">
        <v>0</v>
      </c>
      <c r="J97" s="95"/>
      <c r="K97" s="95"/>
      <c r="L97" s="95">
        <f>M97+N97</f>
        <v>0</v>
      </c>
      <c r="M97" s="95"/>
      <c r="N97" s="95"/>
    </row>
    <row r="98" spans="1:14" s="27" customFormat="1" ht="12.75" customHeight="1" hidden="1">
      <c r="A98" s="145">
        <v>2412</v>
      </c>
      <c r="B98" s="144" t="s">
        <v>818</v>
      </c>
      <c r="C98" s="144">
        <v>1</v>
      </c>
      <c r="D98" s="144">
        <v>2</v>
      </c>
      <c r="E98" s="146" t="s">
        <v>93</v>
      </c>
      <c r="F98" s="95">
        <v>0</v>
      </c>
      <c r="G98" s="95"/>
      <c r="H98" s="95"/>
      <c r="I98" s="95">
        <v>0</v>
      </c>
      <c r="J98" s="95"/>
      <c r="K98" s="95"/>
      <c r="L98" s="95">
        <f>M98+N98</f>
        <v>0</v>
      </c>
      <c r="M98" s="95"/>
      <c r="N98" s="95"/>
    </row>
    <row r="99" spans="1:14" s="27" customFormat="1" ht="24" customHeight="1">
      <c r="A99" s="145">
        <v>2420</v>
      </c>
      <c r="B99" s="144" t="s">
        <v>818</v>
      </c>
      <c r="C99" s="144">
        <v>2</v>
      </c>
      <c r="D99" s="144">
        <v>0</v>
      </c>
      <c r="E99" s="147" t="s">
        <v>94</v>
      </c>
      <c r="F99" s="95">
        <v>400</v>
      </c>
      <c r="G99" s="95">
        <v>400</v>
      </c>
      <c r="H99" s="95">
        <v>0</v>
      </c>
      <c r="I99" s="95">
        <v>400</v>
      </c>
      <c r="J99" s="95">
        <v>400</v>
      </c>
      <c r="K99" s="95">
        <v>0</v>
      </c>
      <c r="L99" s="95">
        <f>M99+N99</f>
        <v>399.6</v>
      </c>
      <c r="M99" s="95">
        <f>SUM(M101:M104)</f>
        <v>399.6</v>
      </c>
      <c r="N99" s="95">
        <f>N101+N102+N103+N104</f>
        <v>0</v>
      </c>
    </row>
    <row r="100" spans="1:14" s="27" customFormat="1" ht="13.5" customHeight="1">
      <c r="A100" s="145"/>
      <c r="B100" s="144"/>
      <c r="C100" s="144"/>
      <c r="D100" s="144"/>
      <c r="E100" s="146" t="s">
        <v>320</v>
      </c>
      <c r="F100" s="95"/>
      <c r="G100" s="95"/>
      <c r="H100" s="95"/>
      <c r="I100" s="95"/>
      <c r="J100" s="95"/>
      <c r="K100" s="95"/>
      <c r="L100" s="95"/>
      <c r="M100" s="95"/>
      <c r="N100" s="95"/>
    </row>
    <row r="101" spans="1:14" s="27" customFormat="1" ht="12" customHeight="1">
      <c r="A101" s="145">
        <v>2421</v>
      </c>
      <c r="B101" s="144" t="s">
        <v>818</v>
      </c>
      <c r="C101" s="144">
        <v>2</v>
      </c>
      <c r="D101" s="144">
        <v>1</v>
      </c>
      <c r="E101" s="146" t="s">
        <v>95</v>
      </c>
      <c r="F101" s="95">
        <v>400</v>
      </c>
      <c r="G101" s="95">
        <v>400</v>
      </c>
      <c r="H101" s="95">
        <v>0</v>
      </c>
      <c r="I101" s="95">
        <v>400</v>
      </c>
      <c r="J101" s="95">
        <v>400</v>
      </c>
      <c r="K101" s="95">
        <v>0</v>
      </c>
      <c r="L101" s="95">
        <f>M101+N101</f>
        <v>399.6</v>
      </c>
      <c r="M101" s="95">
        <v>399.6</v>
      </c>
      <c r="N101" s="95"/>
    </row>
    <row r="102" spans="1:14" s="27" customFormat="1" ht="0" customHeight="1" hidden="1">
      <c r="A102" s="145">
        <v>2422</v>
      </c>
      <c r="B102" s="144" t="s">
        <v>818</v>
      </c>
      <c r="C102" s="144">
        <v>2</v>
      </c>
      <c r="D102" s="144">
        <v>2</v>
      </c>
      <c r="E102" s="146" t="s">
        <v>96</v>
      </c>
      <c r="F102" s="95">
        <v>0</v>
      </c>
      <c r="G102" s="95"/>
      <c r="H102" s="95"/>
      <c r="I102" s="95">
        <v>0</v>
      </c>
      <c r="J102" s="95"/>
      <c r="K102" s="95"/>
      <c r="L102" s="95">
        <f>M102+N102</f>
        <v>0</v>
      </c>
      <c r="M102" s="95"/>
      <c r="N102" s="95"/>
    </row>
    <row r="103" spans="1:14" s="27" customFormat="1" ht="12" customHeight="1" hidden="1">
      <c r="A103" s="145">
        <v>2423</v>
      </c>
      <c r="B103" s="144" t="s">
        <v>818</v>
      </c>
      <c r="C103" s="144">
        <v>2</v>
      </c>
      <c r="D103" s="144">
        <v>3</v>
      </c>
      <c r="E103" s="146" t="s">
        <v>97</v>
      </c>
      <c r="F103" s="95">
        <v>0</v>
      </c>
      <c r="G103" s="95"/>
      <c r="H103" s="95"/>
      <c r="I103" s="95">
        <v>0</v>
      </c>
      <c r="J103" s="95"/>
      <c r="K103" s="95"/>
      <c r="L103" s="95">
        <f>M103+N103</f>
        <v>0</v>
      </c>
      <c r="M103" s="95"/>
      <c r="N103" s="95"/>
    </row>
    <row r="104" spans="1:14" s="27" customFormat="1" ht="12.75" customHeight="1" hidden="1">
      <c r="A104" s="145">
        <v>2424</v>
      </c>
      <c r="B104" s="144" t="s">
        <v>818</v>
      </c>
      <c r="C104" s="144">
        <v>2</v>
      </c>
      <c r="D104" s="144">
        <v>4</v>
      </c>
      <c r="E104" s="146" t="s">
        <v>98</v>
      </c>
      <c r="F104" s="95">
        <v>0</v>
      </c>
      <c r="G104" s="95"/>
      <c r="H104" s="95"/>
      <c r="I104" s="95">
        <v>0</v>
      </c>
      <c r="J104" s="95"/>
      <c r="K104" s="95"/>
      <c r="L104" s="95">
        <f>M104+N104</f>
        <v>0</v>
      </c>
      <c r="M104" s="95"/>
      <c r="N104" s="95"/>
    </row>
    <row r="105" spans="1:14" s="27" customFormat="1" ht="13.5" customHeight="1" hidden="1">
      <c r="A105" s="145">
        <v>2430</v>
      </c>
      <c r="B105" s="144" t="s">
        <v>818</v>
      </c>
      <c r="C105" s="144">
        <v>3</v>
      </c>
      <c r="D105" s="144">
        <v>0</v>
      </c>
      <c r="E105" s="147" t="s">
        <v>99</v>
      </c>
      <c r="F105" s="95">
        <v>0</v>
      </c>
      <c r="G105" s="95">
        <v>0</v>
      </c>
      <c r="H105" s="95">
        <v>0</v>
      </c>
      <c r="I105" s="95">
        <v>0</v>
      </c>
      <c r="J105" s="95">
        <v>0</v>
      </c>
      <c r="K105" s="95">
        <v>0</v>
      </c>
      <c r="L105" s="95">
        <f>M105+N105</f>
        <v>0</v>
      </c>
      <c r="M105" s="95">
        <f>SUM(M107:M112)</f>
        <v>0</v>
      </c>
      <c r="N105" s="95">
        <f>SUM(N107:N112)</f>
        <v>0</v>
      </c>
    </row>
    <row r="106" spans="1:14" s="27" customFormat="1" ht="12" customHeight="1" hidden="1">
      <c r="A106" s="145"/>
      <c r="B106" s="144"/>
      <c r="C106" s="144"/>
      <c r="D106" s="144"/>
      <c r="E106" s="146" t="s">
        <v>320</v>
      </c>
      <c r="F106" s="95"/>
      <c r="G106" s="95"/>
      <c r="H106" s="95"/>
      <c r="I106" s="95"/>
      <c r="J106" s="95"/>
      <c r="K106" s="95"/>
      <c r="L106" s="95"/>
      <c r="M106" s="95"/>
      <c r="N106" s="95"/>
    </row>
    <row r="107" spans="1:14" s="27" customFormat="1" ht="0.75" customHeight="1" hidden="1">
      <c r="A107" s="145">
        <v>2431</v>
      </c>
      <c r="B107" s="144" t="s">
        <v>818</v>
      </c>
      <c r="C107" s="144">
        <v>3</v>
      </c>
      <c r="D107" s="144">
        <v>1</v>
      </c>
      <c r="E107" s="146" t="s">
        <v>100</v>
      </c>
      <c r="F107" s="95">
        <v>0</v>
      </c>
      <c r="G107" s="95"/>
      <c r="H107" s="95"/>
      <c r="I107" s="95">
        <v>0</v>
      </c>
      <c r="J107" s="95"/>
      <c r="K107" s="95"/>
      <c r="L107" s="95">
        <f aca="true" t="shared" si="0" ref="L107:L113">M107+N107</f>
        <v>0</v>
      </c>
      <c r="M107" s="95"/>
      <c r="N107" s="95"/>
    </row>
    <row r="108" spans="1:14" s="27" customFormat="1" ht="12" customHeight="1" hidden="1">
      <c r="A108" s="145">
        <v>2432</v>
      </c>
      <c r="B108" s="144" t="s">
        <v>818</v>
      </c>
      <c r="C108" s="144">
        <v>3</v>
      </c>
      <c r="D108" s="144">
        <v>2</v>
      </c>
      <c r="E108" s="146" t="s">
        <v>101</v>
      </c>
      <c r="F108" s="95">
        <v>0</v>
      </c>
      <c r="G108" s="95"/>
      <c r="H108" s="95">
        <v>0</v>
      </c>
      <c r="I108" s="95">
        <v>0</v>
      </c>
      <c r="J108" s="95"/>
      <c r="K108" s="95">
        <v>0</v>
      </c>
      <c r="L108" s="95">
        <f t="shared" si="0"/>
        <v>0</v>
      </c>
      <c r="M108" s="95"/>
      <c r="N108" s="95"/>
    </row>
    <row r="109" spans="1:14" s="27" customFormat="1" ht="13.5" customHeight="1" hidden="1">
      <c r="A109" s="145">
        <v>2433</v>
      </c>
      <c r="B109" s="144" t="s">
        <v>818</v>
      </c>
      <c r="C109" s="144">
        <v>3</v>
      </c>
      <c r="D109" s="144">
        <v>3</v>
      </c>
      <c r="E109" s="146" t="s">
        <v>102</v>
      </c>
      <c r="F109" s="95">
        <v>0</v>
      </c>
      <c r="G109" s="95"/>
      <c r="H109" s="95"/>
      <c r="I109" s="95">
        <v>0</v>
      </c>
      <c r="J109" s="95"/>
      <c r="K109" s="95"/>
      <c r="L109" s="95">
        <f t="shared" si="0"/>
        <v>0</v>
      </c>
      <c r="M109" s="95"/>
      <c r="N109" s="95"/>
    </row>
    <row r="110" spans="1:14" s="27" customFormat="1" ht="12" customHeight="1" hidden="1">
      <c r="A110" s="145">
        <v>2434</v>
      </c>
      <c r="B110" s="144" t="s">
        <v>818</v>
      </c>
      <c r="C110" s="144">
        <v>3</v>
      </c>
      <c r="D110" s="144">
        <v>4</v>
      </c>
      <c r="E110" s="146" t="s">
        <v>103</v>
      </c>
      <c r="F110" s="95">
        <v>0</v>
      </c>
      <c r="G110" s="95"/>
      <c r="H110" s="95"/>
      <c r="I110" s="95">
        <v>0</v>
      </c>
      <c r="J110" s="95"/>
      <c r="K110" s="95"/>
      <c r="L110" s="95">
        <f t="shared" si="0"/>
        <v>0</v>
      </c>
      <c r="M110" s="95"/>
      <c r="N110" s="95"/>
    </row>
    <row r="111" spans="1:14" s="27" customFormat="1" ht="12" customHeight="1" hidden="1">
      <c r="A111" s="145">
        <v>2435</v>
      </c>
      <c r="B111" s="144" t="s">
        <v>818</v>
      </c>
      <c r="C111" s="144">
        <v>3</v>
      </c>
      <c r="D111" s="144">
        <v>5</v>
      </c>
      <c r="E111" s="146" t="s">
        <v>524</v>
      </c>
      <c r="F111" s="95">
        <v>0</v>
      </c>
      <c r="G111" s="95"/>
      <c r="H111" s="95"/>
      <c r="I111" s="95">
        <v>0</v>
      </c>
      <c r="J111" s="95"/>
      <c r="K111" s="95"/>
      <c r="L111" s="95">
        <f t="shared" si="0"/>
        <v>0</v>
      </c>
      <c r="M111" s="95"/>
      <c r="N111" s="95"/>
    </row>
    <row r="112" spans="1:14" s="27" customFormat="1" ht="12" customHeight="1" hidden="1">
      <c r="A112" s="145">
        <v>2436</v>
      </c>
      <c r="B112" s="144" t="s">
        <v>818</v>
      </c>
      <c r="C112" s="144">
        <v>3</v>
      </c>
      <c r="D112" s="144">
        <v>6</v>
      </c>
      <c r="E112" s="146" t="s">
        <v>525</v>
      </c>
      <c r="F112" s="95">
        <v>0</v>
      </c>
      <c r="G112" s="95"/>
      <c r="H112" s="95"/>
      <c r="I112" s="95">
        <v>0</v>
      </c>
      <c r="J112" s="95"/>
      <c r="K112" s="95"/>
      <c r="L112" s="95">
        <f t="shared" si="0"/>
        <v>0</v>
      </c>
      <c r="M112" s="95"/>
      <c r="N112" s="95"/>
    </row>
    <row r="113" spans="1:14" s="27" customFormat="1" ht="30" customHeight="1" hidden="1">
      <c r="A113" s="145">
        <v>2440</v>
      </c>
      <c r="B113" s="144" t="s">
        <v>818</v>
      </c>
      <c r="C113" s="144">
        <v>4</v>
      </c>
      <c r="D113" s="144">
        <v>0</v>
      </c>
      <c r="E113" s="147" t="s">
        <v>526</v>
      </c>
      <c r="F113" s="95">
        <v>0</v>
      </c>
      <c r="G113" s="95">
        <v>0</v>
      </c>
      <c r="H113" s="95">
        <v>0</v>
      </c>
      <c r="I113" s="95">
        <v>0</v>
      </c>
      <c r="J113" s="95">
        <v>0</v>
      </c>
      <c r="K113" s="95">
        <v>0</v>
      </c>
      <c r="L113" s="95">
        <f t="shared" si="0"/>
        <v>0</v>
      </c>
      <c r="M113" s="95">
        <f>SUM(M115:M117)</f>
        <v>0</v>
      </c>
      <c r="N113" s="95">
        <f>SUM(N115:N117)</f>
        <v>0</v>
      </c>
    </row>
    <row r="114" spans="1:14" s="27" customFormat="1" ht="12" customHeight="1" hidden="1">
      <c r="A114" s="145"/>
      <c r="B114" s="144"/>
      <c r="C114" s="144"/>
      <c r="D114" s="144"/>
      <c r="E114" s="146" t="s">
        <v>320</v>
      </c>
      <c r="F114" s="95"/>
      <c r="G114" s="95"/>
      <c r="H114" s="95"/>
      <c r="I114" s="95"/>
      <c r="J114" s="95"/>
      <c r="K114" s="95"/>
      <c r="L114" s="95"/>
      <c r="M114" s="95"/>
      <c r="N114" s="95"/>
    </row>
    <row r="115" spans="1:14" s="27" customFormat="1" ht="12" customHeight="1" hidden="1">
      <c r="A115" s="145">
        <v>2441</v>
      </c>
      <c r="B115" s="144" t="s">
        <v>818</v>
      </c>
      <c r="C115" s="144">
        <v>4</v>
      </c>
      <c r="D115" s="144">
        <v>1</v>
      </c>
      <c r="E115" s="146" t="s">
        <v>527</v>
      </c>
      <c r="F115" s="95">
        <v>0</v>
      </c>
      <c r="G115" s="95"/>
      <c r="H115" s="95"/>
      <c r="I115" s="95">
        <v>0</v>
      </c>
      <c r="J115" s="95"/>
      <c r="K115" s="95"/>
      <c r="L115" s="95">
        <f>M115+N115</f>
        <v>0</v>
      </c>
      <c r="M115" s="95"/>
      <c r="N115" s="95"/>
    </row>
    <row r="116" spans="1:14" s="27" customFormat="1" ht="15" customHeight="1" hidden="1">
      <c r="A116" s="145">
        <v>2442</v>
      </c>
      <c r="B116" s="144" t="s">
        <v>818</v>
      </c>
      <c r="C116" s="144">
        <v>4</v>
      </c>
      <c r="D116" s="144">
        <v>2</v>
      </c>
      <c r="E116" s="146" t="s">
        <v>359</v>
      </c>
      <c r="F116" s="95">
        <v>0</v>
      </c>
      <c r="G116" s="95"/>
      <c r="H116" s="95"/>
      <c r="I116" s="95">
        <v>0</v>
      </c>
      <c r="J116" s="95"/>
      <c r="K116" s="95"/>
      <c r="L116" s="95">
        <f>M116+N116</f>
        <v>0</v>
      </c>
      <c r="M116" s="95"/>
      <c r="N116" s="95"/>
    </row>
    <row r="117" spans="1:14" s="27" customFormat="1" ht="12" customHeight="1" hidden="1">
      <c r="A117" s="145">
        <v>2443</v>
      </c>
      <c r="B117" s="144" t="s">
        <v>818</v>
      </c>
      <c r="C117" s="144">
        <v>4</v>
      </c>
      <c r="D117" s="144">
        <v>3</v>
      </c>
      <c r="E117" s="146" t="s">
        <v>360</v>
      </c>
      <c r="F117" s="95">
        <v>0</v>
      </c>
      <c r="G117" s="95"/>
      <c r="H117" s="95"/>
      <c r="I117" s="95">
        <v>0</v>
      </c>
      <c r="J117" s="95"/>
      <c r="K117" s="95"/>
      <c r="L117" s="95">
        <f>M117+N117</f>
        <v>0</v>
      </c>
      <c r="M117" s="95"/>
      <c r="N117" s="95"/>
    </row>
    <row r="118" spans="1:14" s="27" customFormat="1" ht="14.25" customHeight="1">
      <c r="A118" s="145">
        <v>2450</v>
      </c>
      <c r="B118" s="144" t="s">
        <v>818</v>
      </c>
      <c r="C118" s="144">
        <v>5</v>
      </c>
      <c r="D118" s="144">
        <v>0</v>
      </c>
      <c r="E118" s="147" t="s">
        <v>361</v>
      </c>
      <c r="F118" s="95">
        <v>1500</v>
      </c>
      <c r="G118" s="95">
        <v>1500</v>
      </c>
      <c r="H118" s="95">
        <v>0</v>
      </c>
      <c r="I118" s="95">
        <v>2890</v>
      </c>
      <c r="J118" s="95">
        <v>1500</v>
      </c>
      <c r="K118" s="95">
        <v>1390</v>
      </c>
      <c r="L118" s="95">
        <f>M118+N118</f>
        <v>2442.5</v>
      </c>
      <c r="M118" s="95">
        <f>SUM(M120:M124)</f>
        <v>1183.9</v>
      </c>
      <c r="N118" s="95">
        <f>SUM(N120:N124)</f>
        <v>1258.6</v>
      </c>
    </row>
    <row r="119" spans="1:14" s="27" customFormat="1" ht="12.75" customHeight="1">
      <c r="A119" s="145"/>
      <c r="B119" s="144"/>
      <c r="C119" s="144"/>
      <c r="D119" s="144"/>
      <c r="E119" s="146" t="s">
        <v>320</v>
      </c>
      <c r="F119" s="95"/>
      <c r="G119" s="95"/>
      <c r="H119" s="95"/>
      <c r="I119" s="95"/>
      <c r="J119" s="95"/>
      <c r="K119" s="95"/>
      <c r="L119" s="95"/>
      <c r="M119" s="95"/>
      <c r="N119" s="95"/>
    </row>
    <row r="120" spans="1:14" s="27" customFormat="1" ht="12.75" customHeight="1">
      <c r="A120" s="145">
        <v>2451</v>
      </c>
      <c r="B120" s="144" t="s">
        <v>818</v>
      </c>
      <c r="C120" s="144">
        <v>5</v>
      </c>
      <c r="D120" s="144">
        <v>1</v>
      </c>
      <c r="E120" s="146" t="s">
        <v>362</v>
      </c>
      <c r="F120" s="95">
        <v>1500</v>
      </c>
      <c r="G120" s="95">
        <v>1500</v>
      </c>
      <c r="H120" s="95">
        <v>0</v>
      </c>
      <c r="I120" s="95">
        <v>2890</v>
      </c>
      <c r="J120" s="95">
        <v>1500</v>
      </c>
      <c r="K120" s="95">
        <v>1390</v>
      </c>
      <c r="L120" s="95">
        <f aca="true" t="shared" si="1" ref="L120:L125">M120+N120</f>
        <v>2442.5</v>
      </c>
      <c r="M120" s="95">
        <v>1183.9</v>
      </c>
      <c r="N120" s="95">
        <v>1258.6</v>
      </c>
    </row>
    <row r="121" spans="1:14" s="27" customFormat="1" ht="12.75" customHeight="1" hidden="1">
      <c r="A121" s="145">
        <v>2452</v>
      </c>
      <c r="B121" s="144" t="s">
        <v>818</v>
      </c>
      <c r="C121" s="144">
        <v>5</v>
      </c>
      <c r="D121" s="144">
        <v>2</v>
      </c>
      <c r="E121" s="146" t="s">
        <v>156</v>
      </c>
      <c r="F121" s="95">
        <v>0</v>
      </c>
      <c r="G121" s="95"/>
      <c r="H121" s="95"/>
      <c r="I121" s="95">
        <v>0</v>
      </c>
      <c r="J121" s="95"/>
      <c r="K121" s="95"/>
      <c r="L121" s="95">
        <f t="shared" si="1"/>
        <v>0</v>
      </c>
      <c r="M121" s="95"/>
      <c r="N121" s="95"/>
    </row>
    <row r="122" spans="1:14" s="27" customFormat="1" ht="12.75" customHeight="1" hidden="1">
      <c r="A122" s="145">
        <v>2453</v>
      </c>
      <c r="B122" s="144" t="s">
        <v>818</v>
      </c>
      <c r="C122" s="144">
        <v>5</v>
      </c>
      <c r="D122" s="144">
        <v>3</v>
      </c>
      <c r="E122" s="146" t="s">
        <v>157</v>
      </c>
      <c r="F122" s="95">
        <v>0</v>
      </c>
      <c r="G122" s="95"/>
      <c r="H122" s="95"/>
      <c r="I122" s="95">
        <v>0</v>
      </c>
      <c r="J122" s="95"/>
      <c r="K122" s="95"/>
      <c r="L122" s="95">
        <f t="shared" si="1"/>
        <v>0</v>
      </c>
      <c r="M122" s="95"/>
      <c r="N122" s="95"/>
    </row>
    <row r="123" spans="1:14" s="27" customFormat="1" ht="11.25" customHeight="1" hidden="1">
      <c r="A123" s="145">
        <v>2454</v>
      </c>
      <c r="B123" s="144" t="s">
        <v>818</v>
      </c>
      <c r="C123" s="144">
        <v>5</v>
      </c>
      <c r="D123" s="144">
        <v>4</v>
      </c>
      <c r="E123" s="146" t="s">
        <v>158</v>
      </c>
      <c r="F123" s="95">
        <v>0</v>
      </c>
      <c r="G123" s="95"/>
      <c r="H123" s="95"/>
      <c r="I123" s="95">
        <v>0</v>
      </c>
      <c r="J123" s="95"/>
      <c r="K123" s="95"/>
      <c r="L123" s="95">
        <f t="shared" si="1"/>
        <v>0</v>
      </c>
      <c r="M123" s="95"/>
      <c r="N123" s="95"/>
    </row>
    <row r="124" spans="1:14" s="27" customFormat="1" ht="12.75" customHeight="1" hidden="1">
      <c r="A124" s="145">
        <v>2455</v>
      </c>
      <c r="B124" s="144" t="s">
        <v>818</v>
      </c>
      <c r="C124" s="144">
        <v>5</v>
      </c>
      <c r="D124" s="144">
        <v>5</v>
      </c>
      <c r="E124" s="146" t="s">
        <v>159</v>
      </c>
      <c r="F124" s="95">
        <v>0</v>
      </c>
      <c r="G124" s="95"/>
      <c r="H124" s="95"/>
      <c r="I124" s="95">
        <v>0</v>
      </c>
      <c r="J124" s="95"/>
      <c r="K124" s="95"/>
      <c r="L124" s="95">
        <f t="shared" si="1"/>
        <v>0</v>
      </c>
      <c r="M124" s="95"/>
      <c r="N124" s="95"/>
    </row>
    <row r="125" spans="1:14" s="27" customFormat="1" ht="12.75" customHeight="1" hidden="1">
      <c r="A125" s="145">
        <v>2460</v>
      </c>
      <c r="B125" s="144" t="s">
        <v>818</v>
      </c>
      <c r="C125" s="144">
        <v>6</v>
      </c>
      <c r="D125" s="144">
        <v>0</v>
      </c>
      <c r="E125" s="147" t="s">
        <v>160</v>
      </c>
      <c r="F125" s="95">
        <v>0</v>
      </c>
      <c r="G125" s="95">
        <v>0</v>
      </c>
      <c r="H125" s="95">
        <v>0</v>
      </c>
      <c r="I125" s="95">
        <v>0</v>
      </c>
      <c r="J125" s="95">
        <v>0</v>
      </c>
      <c r="K125" s="95">
        <v>0</v>
      </c>
      <c r="L125" s="95">
        <f t="shared" si="1"/>
        <v>0</v>
      </c>
      <c r="M125" s="95">
        <f>M127</f>
        <v>0</v>
      </c>
      <c r="N125" s="95">
        <f>N127</f>
        <v>0</v>
      </c>
    </row>
    <row r="126" spans="1:14" s="27" customFormat="1" ht="14.25" customHeight="1" hidden="1">
      <c r="A126" s="145"/>
      <c r="B126" s="144"/>
      <c r="C126" s="144"/>
      <c r="D126" s="144"/>
      <c r="E126" s="146" t="s">
        <v>320</v>
      </c>
      <c r="F126" s="95"/>
      <c r="G126" s="95"/>
      <c r="H126" s="95"/>
      <c r="I126" s="95"/>
      <c r="J126" s="95"/>
      <c r="K126" s="95"/>
      <c r="L126" s="95"/>
      <c r="M126" s="95"/>
      <c r="N126" s="95"/>
    </row>
    <row r="127" spans="1:14" s="27" customFormat="1" ht="12" customHeight="1" hidden="1">
      <c r="A127" s="145">
        <v>2461</v>
      </c>
      <c r="B127" s="144" t="s">
        <v>818</v>
      </c>
      <c r="C127" s="144">
        <v>6</v>
      </c>
      <c r="D127" s="144">
        <v>1</v>
      </c>
      <c r="E127" s="146" t="s">
        <v>161</v>
      </c>
      <c r="F127" s="95">
        <v>0</v>
      </c>
      <c r="G127" s="95"/>
      <c r="H127" s="95"/>
      <c r="I127" s="95">
        <v>0</v>
      </c>
      <c r="J127" s="95"/>
      <c r="K127" s="95"/>
      <c r="L127" s="95">
        <f>M127+N127</f>
        <v>0</v>
      </c>
      <c r="M127" s="95"/>
      <c r="N127" s="95"/>
    </row>
    <row r="128" spans="1:14" s="27" customFormat="1" ht="15" customHeight="1" hidden="1">
      <c r="A128" s="145">
        <v>2470</v>
      </c>
      <c r="B128" s="144" t="s">
        <v>818</v>
      </c>
      <c r="C128" s="144">
        <v>7</v>
      </c>
      <c r="D128" s="144">
        <v>0</v>
      </c>
      <c r="E128" s="147" t="s">
        <v>162</v>
      </c>
      <c r="F128" s="95">
        <v>0</v>
      </c>
      <c r="G128" s="95">
        <v>0</v>
      </c>
      <c r="H128" s="95">
        <v>0</v>
      </c>
      <c r="I128" s="95">
        <v>0</v>
      </c>
      <c r="J128" s="95">
        <v>0</v>
      </c>
      <c r="K128" s="95">
        <v>0</v>
      </c>
      <c r="L128" s="95">
        <f>M128+N128</f>
        <v>0</v>
      </c>
      <c r="M128" s="95">
        <f>SUM(M130:M133)</f>
        <v>0</v>
      </c>
      <c r="N128" s="95">
        <f>SUM(N130:N133)</f>
        <v>0</v>
      </c>
    </row>
    <row r="129" spans="1:14" s="27" customFormat="1" ht="12" customHeight="1" hidden="1">
      <c r="A129" s="145"/>
      <c r="B129" s="144"/>
      <c r="C129" s="144"/>
      <c r="D129" s="144"/>
      <c r="E129" s="146" t="s">
        <v>320</v>
      </c>
      <c r="F129" s="95"/>
      <c r="G129" s="95"/>
      <c r="H129" s="95"/>
      <c r="I129" s="95"/>
      <c r="J129" s="95"/>
      <c r="K129" s="95"/>
      <c r="L129" s="95"/>
      <c r="M129" s="95"/>
      <c r="N129" s="95"/>
    </row>
    <row r="130" spans="1:14" s="27" customFormat="1" ht="12.75" customHeight="1" hidden="1">
      <c r="A130" s="145">
        <v>2471</v>
      </c>
      <c r="B130" s="144" t="s">
        <v>818</v>
      </c>
      <c r="C130" s="144">
        <v>7</v>
      </c>
      <c r="D130" s="144">
        <v>1</v>
      </c>
      <c r="E130" s="146" t="s">
        <v>163</v>
      </c>
      <c r="F130" s="95">
        <v>0</v>
      </c>
      <c r="G130" s="95"/>
      <c r="H130" s="95"/>
      <c r="I130" s="95">
        <v>0</v>
      </c>
      <c r="J130" s="95"/>
      <c r="K130" s="95"/>
      <c r="L130" s="95">
        <f>M130+N130</f>
        <v>0</v>
      </c>
      <c r="M130" s="95"/>
      <c r="N130" s="95"/>
    </row>
    <row r="131" spans="1:14" s="27" customFormat="1" ht="12.75" customHeight="1" hidden="1">
      <c r="A131" s="145">
        <v>2472</v>
      </c>
      <c r="B131" s="144" t="s">
        <v>818</v>
      </c>
      <c r="C131" s="144">
        <v>7</v>
      </c>
      <c r="D131" s="144">
        <v>2</v>
      </c>
      <c r="E131" s="146" t="s">
        <v>164</v>
      </c>
      <c r="F131" s="95">
        <v>0</v>
      </c>
      <c r="G131" s="95"/>
      <c r="H131" s="95"/>
      <c r="I131" s="95">
        <v>0</v>
      </c>
      <c r="J131" s="95"/>
      <c r="K131" s="95"/>
      <c r="L131" s="95">
        <f>M131+N131</f>
        <v>0</v>
      </c>
      <c r="M131" s="95"/>
      <c r="N131" s="95"/>
    </row>
    <row r="132" spans="1:14" s="27" customFormat="1" ht="21.75" customHeight="1" hidden="1">
      <c r="A132" s="145">
        <v>2473</v>
      </c>
      <c r="B132" s="144" t="s">
        <v>818</v>
      </c>
      <c r="C132" s="144">
        <v>7</v>
      </c>
      <c r="D132" s="144">
        <v>3</v>
      </c>
      <c r="E132" s="146" t="s">
        <v>165</v>
      </c>
      <c r="F132" s="95">
        <v>0</v>
      </c>
      <c r="G132" s="95"/>
      <c r="H132" s="95"/>
      <c r="I132" s="95">
        <v>0</v>
      </c>
      <c r="J132" s="95"/>
      <c r="K132" s="95"/>
      <c r="L132" s="95">
        <f>M132+N132</f>
        <v>0</v>
      </c>
      <c r="M132" s="95"/>
      <c r="N132" s="95"/>
    </row>
    <row r="133" spans="1:14" s="27" customFormat="1" ht="12.75" customHeight="1" hidden="1">
      <c r="A133" s="145">
        <v>2474</v>
      </c>
      <c r="B133" s="144" t="s">
        <v>818</v>
      </c>
      <c r="C133" s="144">
        <v>7</v>
      </c>
      <c r="D133" s="144">
        <v>4</v>
      </c>
      <c r="E133" s="146" t="s">
        <v>166</v>
      </c>
      <c r="F133" s="95">
        <v>0</v>
      </c>
      <c r="G133" s="95"/>
      <c r="H133" s="95"/>
      <c r="I133" s="95">
        <v>0</v>
      </c>
      <c r="J133" s="95"/>
      <c r="K133" s="95"/>
      <c r="L133" s="95">
        <f>M133+N133</f>
        <v>0</v>
      </c>
      <c r="M133" s="95"/>
      <c r="N133" s="95"/>
    </row>
    <row r="134" spans="1:14" s="27" customFormat="1" ht="37.5" customHeight="1" hidden="1">
      <c r="A134" s="145">
        <v>2480</v>
      </c>
      <c r="B134" s="144" t="s">
        <v>818</v>
      </c>
      <c r="C134" s="144">
        <v>8</v>
      </c>
      <c r="D134" s="144">
        <v>0</v>
      </c>
      <c r="E134" s="147" t="s">
        <v>167</v>
      </c>
      <c r="F134" s="95">
        <v>0</v>
      </c>
      <c r="G134" s="95">
        <v>0</v>
      </c>
      <c r="H134" s="95">
        <v>0</v>
      </c>
      <c r="I134" s="95">
        <v>0</v>
      </c>
      <c r="J134" s="95">
        <v>0</v>
      </c>
      <c r="K134" s="95">
        <v>0</v>
      </c>
      <c r="L134" s="95">
        <f>M134+N134</f>
        <v>0</v>
      </c>
      <c r="M134" s="95">
        <f>SUM(M136:M142)</f>
        <v>0</v>
      </c>
      <c r="N134" s="95">
        <f>SUM(N136:N142)</f>
        <v>0</v>
      </c>
    </row>
    <row r="135" spans="1:14" s="27" customFormat="1" ht="33.75" customHeight="1" hidden="1">
      <c r="A135" s="145"/>
      <c r="B135" s="144"/>
      <c r="C135" s="144"/>
      <c r="D135" s="144"/>
      <c r="E135" s="146" t="s">
        <v>320</v>
      </c>
      <c r="F135" s="95"/>
      <c r="G135" s="95"/>
      <c r="H135" s="95"/>
      <c r="I135" s="95"/>
      <c r="J135" s="95"/>
      <c r="K135" s="95"/>
      <c r="L135" s="95"/>
      <c r="M135" s="95"/>
      <c r="N135" s="95"/>
    </row>
    <row r="136" spans="1:14" s="27" customFormat="1" ht="24" customHeight="1" hidden="1">
      <c r="A136" s="145">
        <v>2481</v>
      </c>
      <c r="B136" s="144" t="s">
        <v>818</v>
      </c>
      <c r="C136" s="144">
        <v>8</v>
      </c>
      <c r="D136" s="144">
        <v>1</v>
      </c>
      <c r="E136" s="146" t="s">
        <v>168</v>
      </c>
      <c r="F136" s="95">
        <v>0</v>
      </c>
      <c r="G136" s="95"/>
      <c r="H136" s="95"/>
      <c r="I136" s="95">
        <v>0</v>
      </c>
      <c r="J136" s="95"/>
      <c r="K136" s="95"/>
      <c r="L136" s="95">
        <f aca="true" t="shared" si="2" ref="L136:L143">M136+N136</f>
        <v>0</v>
      </c>
      <c r="M136" s="95"/>
      <c r="N136" s="95"/>
    </row>
    <row r="137" spans="1:14" s="27" customFormat="1" ht="36" customHeight="1" hidden="1">
      <c r="A137" s="145">
        <v>2482</v>
      </c>
      <c r="B137" s="144" t="s">
        <v>818</v>
      </c>
      <c r="C137" s="144">
        <v>8</v>
      </c>
      <c r="D137" s="144">
        <v>2</v>
      </c>
      <c r="E137" s="146" t="s">
        <v>906</v>
      </c>
      <c r="F137" s="95">
        <v>0</v>
      </c>
      <c r="G137" s="95"/>
      <c r="H137" s="95"/>
      <c r="I137" s="95">
        <v>0</v>
      </c>
      <c r="J137" s="95"/>
      <c r="K137" s="95"/>
      <c r="L137" s="95">
        <f t="shared" si="2"/>
        <v>0</v>
      </c>
      <c r="M137" s="95"/>
      <c r="N137" s="95"/>
    </row>
    <row r="138" spans="1:14" s="27" customFormat="1" ht="27.75" customHeight="1" hidden="1">
      <c r="A138" s="145">
        <v>2483</v>
      </c>
      <c r="B138" s="144" t="s">
        <v>818</v>
      </c>
      <c r="C138" s="144">
        <v>8</v>
      </c>
      <c r="D138" s="144">
        <v>3</v>
      </c>
      <c r="E138" s="146" t="s">
        <v>907</v>
      </c>
      <c r="F138" s="95">
        <v>0</v>
      </c>
      <c r="G138" s="95"/>
      <c r="H138" s="95"/>
      <c r="I138" s="95">
        <v>0</v>
      </c>
      <c r="J138" s="95"/>
      <c r="K138" s="95"/>
      <c r="L138" s="95">
        <f t="shared" si="2"/>
        <v>0</v>
      </c>
      <c r="M138" s="95"/>
      <c r="N138" s="95"/>
    </row>
    <row r="139" spans="1:14" s="27" customFormat="1" ht="26.25" customHeight="1" hidden="1">
      <c r="A139" s="145">
        <v>2484</v>
      </c>
      <c r="B139" s="144" t="s">
        <v>818</v>
      </c>
      <c r="C139" s="144">
        <v>8</v>
      </c>
      <c r="D139" s="144">
        <v>4</v>
      </c>
      <c r="E139" s="146" t="s">
        <v>954</v>
      </c>
      <c r="F139" s="95">
        <v>0</v>
      </c>
      <c r="G139" s="95"/>
      <c r="H139" s="95"/>
      <c r="I139" s="95">
        <v>0</v>
      </c>
      <c r="J139" s="95"/>
      <c r="K139" s="95"/>
      <c r="L139" s="95">
        <f t="shared" si="2"/>
        <v>0</v>
      </c>
      <c r="M139" s="95"/>
      <c r="N139" s="95"/>
    </row>
    <row r="140" spans="1:14" s="27" customFormat="1" ht="21" customHeight="1" hidden="1">
      <c r="A140" s="145">
        <v>2485</v>
      </c>
      <c r="B140" s="144" t="s">
        <v>818</v>
      </c>
      <c r="C140" s="144">
        <v>8</v>
      </c>
      <c r="D140" s="144">
        <v>5</v>
      </c>
      <c r="E140" s="146" t="s">
        <v>955</v>
      </c>
      <c r="F140" s="95">
        <v>0</v>
      </c>
      <c r="G140" s="95"/>
      <c r="H140" s="95"/>
      <c r="I140" s="95">
        <v>0</v>
      </c>
      <c r="J140" s="95"/>
      <c r="K140" s="95"/>
      <c r="L140" s="95">
        <f t="shared" si="2"/>
        <v>0</v>
      </c>
      <c r="M140" s="95"/>
      <c r="N140" s="95"/>
    </row>
    <row r="141" spans="1:14" s="27" customFormat="1" ht="24.75" customHeight="1" hidden="1">
      <c r="A141" s="145">
        <v>2486</v>
      </c>
      <c r="B141" s="144" t="s">
        <v>818</v>
      </c>
      <c r="C141" s="144">
        <v>8</v>
      </c>
      <c r="D141" s="144">
        <v>6</v>
      </c>
      <c r="E141" s="146" t="s">
        <v>956</v>
      </c>
      <c r="F141" s="95">
        <v>0</v>
      </c>
      <c r="G141" s="95"/>
      <c r="H141" s="95"/>
      <c r="I141" s="95">
        <v>0</v>
      </c>
      <c r="J141" s="95"/>
      <c r="K141" s="95"/>
      <c r="L141" s="95">
        <f t="shared" si="2"/>
        <v>0</v>
      </c>
      <c r="M141" s="95"/>
      <c r="N141" s="95"/>
    </row>
    <row r="142" spans="1:14" s="27" customFormat="1" ht="12.75" customHeight="1" hidden="1">
      <c r="A142" s="145">
        <v>2487</v>
      </c>
      <c r="B142" s="144" t="s">
        <v>818</v>
      </c>
      <c r="C142" s="144">
        <v>8</v>
      </c>
      <c r="D142" s="144">
        <v>7</v>
      </c>
      <c r="E142" s="146" t="s">
        <v>957</v>
      </c>
      <c r="F142" s="95">
        <v>0</v>
      </c>
      <c r="G142" s="95"/>
      <c r="H142" s="95"/>
      <c r="I142" s="95">
        <v>0</v>
      </c>
      <c r="J142" s="95"/>
      <c r="K142" s="95"/>
      <c r="L142" s="95">
        <f t="shared" si="2"/>
        <v>0</v>
      </c>
      <c r="M142" s="95"/>
      <c r="N142" s="95"/>
    </row>
    <row r="143" spans="1:14" s="27" customFormat="1" ht="24" customHeight="1">
      <c r="A143" s="145">
        <v>2490</v>
      </c>
      <c r="B143" s="144" t="s">
        <v>818</v>
      </c>
      <c r="C143" s="144">
        <v>9</v>
      </c>
      <c r="D143" s="144">
        <v>0</v>
      </c>
      <c r="E143" s="147" t="s">
        <v>958</v>
      </c>
      <c r="F143" s="95">
        <v>0</v>
      </c>
      <c r="G143" s="95">
        <v>0</v>
      </c>
      <c r="H143" s="95">
        <v>0</v>
      </c>
      <c r="I143" s="95">
        <v>0</v>
      </c>
      <c r="J143" s="95">
        <v>0</v>
      </c>
      <c r="K143" s="95">
        <v>0</v>
      </c>
      <c r="L143" s="95">
        <f t="shared" si="2"/>
        <v>0</v>
      </c>
      <c r="M143" s="95">
        <f>M145</f>
        <v>0</v>
      </c>
      <c r="N143" s="95">
        <f>N145</f>
        <v>0</v>
      </c>
    </row>
    <row r="144" spans="1:14" s="27" customFormat="1" ht="12" customHeight="1">
      <c r="A144" s="145"/>
      <c r="B144" s="144"/>
      <c r="C144" s="144"/>
      <c r="D144" s="144"/>
      <c r="E144" s="146" t="s">
        <v>320</v>
      </c>
      <c r="F144" s="95"/>
      <c r="G144" s="95"/>
      <c r="H144" s="95"/>
      <c r="I144" s="95"/>
      <c r="J144" s="95"/>
      <c r="K144" s="95"/>
      <c r="L144" s="95"/>
      <c r="M144" s="95"/>
      <c r="N144" s="95"/>
    </row>
    <row r="145" spans="1:14" s="27" customFormat="1" ht="24" customHeight="1">
      <c r="A145" s="145">
        <v>2491</v>
      </c>
      <c r="B145" s="144" t="s">
        <v>818</v>
      </c>
      <c r="C145" s="144">
        <v>9</v>
      </c>
      <c r="D145" s="144">
        <v>1</v>
      </c>
      <c r="E145" s="146" t="s">
        <v>958</v>
      </c>
      <c r="F145" s="95">
        <v>0</v>
      </c>
      <c r="G145" s="95"/>
      <c r="H145" s="95">
        <v>0</v>
      </c>
      <c r="I145" s="95">
        <v>0</v>
      </c>
      <c r="J145" s="95"/>
      <c r="K145" s="95">
        <v>0</v>
      </c>
      <c r="L145" s="95">
        <f>M145+N145</f>
        <v>0</v>
      </c>
      <c r="M145" s="95"/>
      <c r="N145" s="95"/>
    </row>
    <row r="146" spans="1:14" s="27" customFormat="1" ht="36.75" customHeight="1">
      <c r="A146" s="143">
        <v>2500</v>
      </c>
      <c r="B146" s="144" t="s">
        <v>819</v>
      </c>
      <c r="C146" s="144">
        <v>0</v>
      </c>
      <c r="D146" s="144">
        <v>0</v>
      </c>
      <c r="E146" s="142" t="s">
        <v>884</v>
      </c>
      <c r="F146" s="95">
        <v>3660</v>
      </c>
      <c r="G146" s="95">
        <v>960</v>
      </c>
      <c r="H146" s="95">
        <v>2700</v>
      </c>
      <c r="I146" s="95">
        <v>2160</v>
      </c>
      <c r="J146" s="95">
        <v>960</v>
      </c>
      <c r="K146" s="95">
        <v>1200</v>
      </c>
      <c r="L146" s="95">
        <f>M146+N146</f>
        <v>960</v>
      </c>
      <c r="M146" s="95">
        <f>M148+M151+M154+M157+M160+M163</f>
        <v>960</v>
      </c>
      <c r="N146" s="95">
        <f>N148+N151+N154+N157+N160+N163</f>
        <v>0</v>
      </c>
    </row>
    <row r="147" spans="1:14" s="27" customFormat="1" ht="12.75" customHeight="1">
      <c r="A147" s="145"/>
      <c r="B147" s="144"/>
      <c r="C147" s="144"/>
      <c r="D147" s="144"/>
      <c r="E147" s="146" t="s">
        <v>318</v>
      </c>
      <c r="F147" s="95"/>
      <c r="G147" s="95"/>
      <c r="H147" s="95"/>
      <c r="I147" s="95"/>
      <c r="J147" s="95"/>
      <c r="K147" s="95"/>
      <c r="L147" s="95"/>
      <c r="M147" s="95"/>
      <c r="N147" s="95"/>
    </row>
    <row r="148" spans="1:14" s="27" customFormat="1" ht="12.75" customHeight="1">
      <c r="A148" s="145">
        <v>2510</v>
      </c>
      <c r="B148" s="144" t="s">
        <v>819</v>
      </c>
      <c r="C148" s="144">
        <v>1</v>
      </c>
      <c r="D148" s="144">
        <v>0</v>
      </c>
      <c r="E148" s="147" t="s">
        <v>959</v>
      </c>
      <c r="F148" s="95">
        <v>960</v>
      </c>
      <c r="G148" s="95">
        <v>960</v>
      </c>
      <c r="H148" s="95">
        <v>0</v>
      </c>
      <c r="I148" s="95">
        <v>960</v>
      </c>
      <c r="J148" s="95">
        <v>960</v>
      </c>
      <c r="K148" s="95">
        <v>0</v>
      </c>
      <c r="L148" s="95">
        <f>M148+N148</f>
        <v>960</v>
      </c>
      <c r="M148" s="95">
        <f>M150</f>
        <v>960</v>
      </c>
      <c r="N148" s="95">
        <f>N150</f>
        <v>0</v>
      </c>
    </row>
    <row r="149" spans="1:14" s="27" customFormat="1" ht="13.5" customHeight="1">
      <c r="A149" s="145"/>
      <c r="B149" s="144"/>
      <c r="C149" s="144"/>
      <c r="D149" s="144"/>
      <c r="E149" s="146" t="s">
        <v>320</v>
      </c>
      <c r="F149" s="95"/>
      <c r="G149" s="95"/>
      <c r="H149" s="95"/>
      <c r="I149" s="95"/>
      <c r="J149" s="95"/>
      <c r="K149" s="95"/>
      <c r="L149" s="95"/>
      <c r="M149" s="95"/>
      <c r="N149" s="95"/>
    </row>
    <row r="150" spans="1:14" s="27" customFormat="1" ht="13.5" customHeight="1">
      <c r="A150" s="145">
        <v>2511</v>
      </c>
      <c r="B150" s="144" t="s">
        <v>819</v>
      </c>
      <c r="C150" s="144">
        <v>1</v>
      </c>
      <c r="D150" s="144">
        <v>1</v>
      </c>
      <c r="E150" s="146" t="s">
        <v>959</v>
      </c>
      <c r="F150" s="95">
        <v>960</v>
      </c>
      <c r="G150" s="95">
        <v>960</v>
      </c>
      <c r="H150" s="95">
        <v>0</v>
      </c>
      <c r="I150" s="95">
        <v>960</v>
      </c>
      <c r="J150" s="95">
        <v>960</v>
      </c>
      <c r="K150" s="95">
        <v>0</v>
      </c>
      <c r="L150" s="95">
        <f>M150+N150</f>
        <v>960</v>
      </c>
      <c r="M150" s="95">
        <v>960</v>
      </c>
      <c r="N150" s="95"/>
    </row>
    <row r="151" spans="1:14" s="27" customFormat="1" ht="12.75" customHeight="1">
      <c r="A151" s="145">
        <v>2520</v>
      </c>
      <c r="B151" s="144" t="s">
        <v>819</v>
      </c>
      <c r="C151" s="144">
        <v>2</v>
      </c>
      <c r="D151" s="144">
        <v>0</v>
      </c>
      <c r="E151" s="147" t="s">
        <v>363</v>
      </c>
      <c r="F151" s="95">
        <v>2700</v>
      </c>
      <c r="G151" s="95">
        <v>0</v>
      </c>
      <c r="H151" s="95">
        <v>2700</v>
      </c>
      <c r="I151" s="95">
        <v>1200</v>
      </c>
      <c r="J151" s="95">
        <v>0</v>
      </c>
      <c r="K151" s="95">
        <v>1200</v>
      </c>
      <c r="L151" s="95">
        <f>M151+N151</f>
        <v>0</v>
      </c>
      <c r="M151" s="95">
        <f>M153</f>
        <v>0</v>
      </c>
      <c r="N151" s="95">
        <f>N153</f>
        <v>0</v>
      </c>
    </row>
    <row r="152" spans="1:14" s="27" customFormat="1" ht="13.5" customHeight="1">
      <c r="A152" s="145"/>
      <c r="B152" s="144"/>
      <c r="C152" s="144"/>
      <c r="D152" s="144"/>
      <c r="E152" s="146" t="s">
        <v>320</v>
      </c>
      <c r="F152" s="95"/>
      <c r="G152" s="95"/>
      <c r="H152" s="95"/>
      <c r="I152" s="95"/>
      <c r="J152" s="95"/>
      <c r="K152" s="95"/>
      <c r="L152" s="95"/>
      <c r="M152" s="95"/>
      <c r="N152" s="95"/>
    </row>
    <row r="153" spans="1:14" s="27" customFormat="1" ht="13.5" customHeight="1">
      <c r="A153" s="145">
        <v>2521</v>
      </c>
      <c r="B153" s="144" t="s">
        <v>819</v>
      </c>
      <c r="C153" s="144">
        <v>2</v>
      </c>
      <c r="D153" s="144">
        <v>1</v>
      </c>
      <c r="E153" s="146" t="s">
        <v>364</v>
      </c>
      <c r="F153" s="95">
        <v>2700</v>
      </c>
      <c r="G153" s="95"/>
      <c r="H153" s="95">
        <v>2700</v>
      </c>
      <c r="I153" s="95">
        <v>1200</v>
      </c>
      <c r="J153" s="95"/>
      <c r="K153" s="95">
        <v>1200</v>
      </c>
      <c r="L153" s="95">
        <f>M153+N153</f>
        <v>0</v>
      </c>
      <c r="M153" s="95"/>
      <c r="N153" s="95"/>
    </row>
    <row r="154" spans="1:14" s="27" customFormat="1" ht="16.5" customHeight="1" hidden="1">
      <c r="A154" s="145">
        <v>2530</v>
      </c>
      <c r="B154" s="144" t="s">
        <v>819</v>
      </c>
      <c r="C154" s="144">
        <v>3</v>
      </c>
      <c r="D154" s="144">
        <v>0</v>
      </c>
      <c r="E154" s="147" t="s">
        <v>365</v>
      </c>
      <c r="F154" s="95">
        <v>0</v>
      </c>
      <c r="G154" s="95">
        <v>0</v>
      </c>
      <c r="H154" s="95">
        <v>0</v>
      </c>
      <c r="I154" s="95">
        <v>0</v>
      </c>
      <c r="J154" s="95">
        <v>0</v>
      </c>
      <c r="K154" s="95">
        <v>0</v>
      </c>
      <c r="L154" s="95">
        <f>M154+N154</f>
        <v>0</v>
      </c>
      <c r="M154" s="95">
        <f>M156</f>
        <v>0</v>
      </c>
      <c r="N154" s="95">
        <f>N156</f>
        <v>0</v>
      </c>
    </row>
    <row r="155" spans="1:14" s="27" customFormat="1" ht="13.5" customHeight="1" hidden="1">
      <c r="A155" s="145"/>
      <c r="B155" s="144"/>
      <c r="C155" s="144"/>
      <c r="D155" s="144"/>
      <c r="E155" s="146" t="s">
        <v>320</v>
      </c>
      <c r="F155" s="95"/>
      <c r="G155" s="95"/>
      <c r="H155" s="95"/>
      <c r="I155" s="95"/>
      <c r="J155" s="95"/>
      <c r="K155" s="95"/>
      <c r="L155" s="95"/>
      <c r="M155" s="95"/>
      <c r="N155" s="95"/>
    </row>
    <row r="156" spans="1:14" s="27" customFormat="1" ht="12.75" customHeight="1" hidden="1">
      <c r="A156" s="145">
        <v>2531</v>
      </c>
      <c r="B156" s="144" t="s">
        <v>819</v>
      </c>
      <c r="C156" s="144">
        <v>3</v>
      </c>
      <c r="D156" s="144">
        <v>1</v>
      </c>
      <c r="E156" s="146" t="s">
        <v>365</v>
      </c>
      <c r="F156" s="95">
        <v>0</v>
      </c>
      <c r="G156" s="95"/>
      <c r="H156" s="95"/>
      <c r="I156" s="95">
        <v>0</v>
      </c>
      <c r="J156" s="95"/>
      <c r="K156" s="95"/>
      <c r="L156" s="95">
        <f>M156+N156</f>
        <v>0</v>
      </c>
      <c r="M156" s="95"/>
      <c r="N156" s="95"/>
    </row>
    <row r="157" spans="1:14" s="27" customFormat="1" ht="21.75" customHeight="1" hidden="1">
      <c r="A157" s="145">
        <v>2540</v>
      </c>
      <c r="B157" s="144" t="s">
        <v>819</v>
      </c>
      <c r="C157" s="144">
        <v>4</v>
      </c>
      <c r="D157" s="144">
        <v>0</v>
      </c>
      <c r="E157" s="147" t="s">
        <v>366</v>
      </c>
      <c r="F157" s="95">
        <v>0</v>
      </c>
      <c r="G157" s="95">
        <v>0</v>
      </c>
      <c r="H157" s="95">
        <v>0</v>
      </c>
      <c r="I157" s="95">
        <v>0</v>
      </c>
      <c r="J157" s="95">
        <v>0</v>
      </c>
      <c r="K157" s="95">
        <v>0</v>
      </c>
      <c r="L157" s="95">
        <f>M157+N157</f>
        <v>0</v>
      </c>
      <c r="M157" s="95">
        <f>M159</f>
        <v>0</v>
      </c>
      <c r="N157" s="95">
        <f>N159</f>
        <v>0</v>
      </c>
    </row>
    <row r="158" spans="1:14" s="27" customFormat="1" ht="33.75" customHeight="1" hidden="1">
      <c r="A158" s="145"/>
      <c r="B158" s="144"/>
      <c r="C158" s="144"/>
      <c r="D158" s="144"/>
      <c r="E158" s="146" t="s">
        <v>320</v>
      </c>
      <c r="F158" s="95"/>
      <c r="G158" s="95"/>
      <c r="H158" s="95"/>
      <c r="I158" s="95"/>
      <c r="J158" s="95"/>
      <c r="K158" s="95"/>
      <c r="L158" s="95"/>
      <c r="M158" s="95"/>
      <c r="N158" s="95"/>
    </row>
    <row r="159" spans="1:14" s="27" customFormat="1" ht="12.75" customHeight="1" hidden="1">
      <c r="A159" s="145">
        <v>2541</v>
      </c>
      <c r="B159" s="144" t="s">
        <v>819</v>
      </c>
      <c r="C159" s="144">
        <v>4</v>
      </c>
      <c r="D159" s="144">
        <v>1</v>
      </c>
      <c r="E159" s="146" t="s">
        <v>366</v>
      </c>
      <c r="F159" s="95">
        <v>0</v>
      </c>
      <c r="G159" s="95"/>
      <c r="H159" s="95"/>
      <c r="I159" s="95">
        <v>0</v>
      </c>
      <c r="J159" s="95"/>
      <c r="K159" s="95"/>
      <c r="L159" s="95">
        <f>M159+N159</f>
        <v>0</v>
      </c>
      <c r="M159" s="95"/>
      <c r="N159" s="95"/>
    </row>
    <row r="160" spans="1:14" s="27" customFormat="1" ht="22.5" customHeight="1" hidden="1">
      <c r="A160" s="145">
        <v>2550</v>
      </c>
      <c r="B160" s="144" t="s">
        <v>819</v>
      </c>
      <c r="C160" s="144">
        <v>5</v>
      </c>
      <c r="D160" s="144">
        <v>0</v>
      </c>
      <c r="E160" s="147" t="s">
        <v>367</v>
      </c>
      <c r="F160" s="95">
        <v>0</v>
      </c>
      <c r="G160" s="95">
        <v>0</v>
      </c>
      <c r="H160" s="95">
        <v>0</v>
      </c>
      <c r="I160" s="95">
        <v>0</v>
      </c>
      <c r="J160" s="95">
        <v>0</v>
      </c>
      <c r="K160" s="95">
        <v>0</v>
      </c>
      <c r="L160" s="95">
        <f>M160+N160</f>
        <v>0</v>
      </c>
      <c r="M160" s="95">
        <f>M162</f>
        <v>0</v>
      </c>
      <c r="N160" s="95">
        <f>N162</f>
        <v>0</v>
      </c>
    </row>
    <row r="161" spans="1:14" s="27" customFormat="1" ht="21.75" customHeight="1" hidden="1">
      <c r="A161" s="145"/>
      <c r="B161" s="144"/>
      <c r="C161" s="144"/>
      <c r="D161" s="144"/>
      <c r="E161" s="146" t="s">
        <v>320</v>
      </c>
      <c r="F161" s="95"/>
      <c r="G161" s="95"/>
      <c r="H161" s="95"/>
      <c r="I161" s="95"/>
      <c r="J161" s="95"/>
      <c r="K161" s="95"/>
      <c r="L161" s="95"/>
      <c r="M161" s="95"/>
      <c r="N161" s="95"/>
    </row>
    <row r="162" spans="1:14" s="27" customFormat="1" ht="12.75" customHeight="1" hidden="1">
      <c r="A162" s="145">
        <v>2551</v>
      </c>
      <c r="B162" s="144" t="s">
        <v>819</v>
      </c>
      <c r="C162" s="144">
        <v>5</v>
      </c>
      <c r="D162" s="144">
        <v>1</v>
      </c>
      <c r="E162" s="146" t="s">
        <v>367</v>
      </c>
      <c r="F162" s="95">
        <v>0</v>
      </c>
      <c r="G162" s="95"/>
      <c r="H162" s="95"/>
      <c r="I162" s="95">
        <v>0</v>
      </c>
      <c r="J162" s="95"/>
      <c r="K162" s="95"/>
      <c r="L162" s="95">
        <f>M162+N162</f>
        <v>0</v>
      </c>
      <c r="M162" s="95"/>
      <c r="N162" s="95"/>
    </row>
    <row r="163" spans="1:14" s="27" customFormat="1" ht="24.75" customHeight="1" hidden="1">
      <c r="A163" s="145">
        <v>2560</v>
      </c>
      <c r="B163" s="144" t="s">
        <v>819</v>
      </c>
      <c r="C163" s="144">
        <v>6</v>
      </c>
      <c r="D163" s="144">
        <v>0</v>
      </c>
      <c r="E163" s="147" t="s">
        <v>368</v>
      </c>
      <c r="F163" s="95">
        <v>0</v>
      </c>
      <c r="G163" s="95">
        <v>0</v>
      </c>
      <c r="H163" s="95">
        <v>0</v>
      </c>
      <c r="I163" s="95">
        <v>0</v>
      </c>
      <c r="J163" s="95">
        <v>0</v>
      </c>
      <c r="K163" s="95">
        <v>0</v>
      </c>
      <c r="L163" s="95">
        <f>M163+N163</f>
        <v>0</v>
      </c>
      <c r="M163" s="95">
        <f>M165</f>
        <v>0</v>
      </c>
      <c r="N163" s="95">
        <f>N165</f>
        <v>0</v>
      </c>
    </row>
    <row r="164" spans="1:14" s="27" customFormat="1" ht="14.25" customHeight="1" hidden="1">
      <c r="A164" s="145"/>
      <c r="B164" s="144"/>
      <c r="C164" s="144"/>
      <c r="D164" s="144"/>
      <c r="E164" s="146" t="s">
        <v>320</v>
      </c>
      <c r="F164" s="95"/>
      <c r="G164" s="95"/>
      <c r="H164" s="95"/>
      <c r="I164" s="95"/>
      <c r="J164" s="95"/>
      <c r="K164" s="95"/>
      <c r="L164" s="95"/>
      <c r="M164" s="95"/>
      <c r="N164" s="95"/>
    </row>
    <row r="165" spans="1:14" s="27" customFormat="1" ht="24" customHeight="1" hidden="1">
      <c r="A165" s="145">
        <v>2561</v>
      </c>
      <c r="B165" s="144" t="s">
        <v>819</v>
      </c>
      <c r="C165" s="144">
        <v>6</v>
      </c>
      <c r="D165" s="144">
        <v>1</v>
      </c>
      <c r="E165" s="146" t="s">
        <v>368</v>
      </c>
      <c r="F165" s="95">
        <v>0</v>
      </c>
      <c r="G165" s="95"/>
      <c r="H165" s="95"/>
      <c r="I165" s="95">
        <v>0</v>
      </c>
      <c r="J165" s="95"/>
      <c r="K165" s="95"/>
      <c r="L165" s="95">
        <f>M165+N165</f>
        <v>0</v>
      </c>
      <c r="M165" s="95"/>
      <c r="N165" s="95"/>
    </row>
    <row r="166" spans="1:14" s="27" customFormat="1" ht="46.5" customHeight="1">
      <c r="A166" s="143">
        <v>2600</v>
      </c>
      <c r="B166" s="144" t="s">
        <v>820</v>
      </c>
      <c r="C166" s="144">
        <v>0</v>
      </c>
      <c r="D166" s="144">
        <v>0</v>
      </c>
      <c r="E166" s="142" t="s">
        <v>885</v>
      </c>
      <c r="F166" s="95">
        <v>6130</v>
      </c>
      <c r="G166" s="95">
        <v>630</v>
      </c>
      <c r="H166" s="95">
        <v>5500</v>
      </c>
      <c r="I166" s="95">
        <v>13784.2</v>
      </c>
      <c r="J166" s="95">
        <v>630</v>
      </c>
      <c r="K166" s="95">
        <v>13154.2</v>
      </c>
      <c r="L166" s="95">
        <f>M166+N166</f>
        <v>12691.3</v>
      </c>
      <c r="M166" s="95">
        <f>M168+M171+M174+M177+M180+M183</f>
        <v>111.7</v>
      </c>
      <c r="N166" s="95">
        <f>N168+N171+N174+N177+N180+N183</f>
        <v>12579.599999999999</v>
      </c>
    </row>
    <row r="167" spans="1:14" s="27" customFormat="1" ht="12.75" customHeight="1">
      <c r="A167" s="145"/>
      <c r="B167" s="144"/>
      <c r="C167" s="144"/>
      <c r="D167" s="144"/>
      <c r="E167" s="146" t="s">
        <v>318</v>
      </c>
      <c r="F167" s="95"/>
      <c r="G167" s="95"/>
      <c r="H167" s="95"/>
      <c r="I167" s="95"/>
      <c r="J167" s="95"/>
      <c r="K167" s="95"/>
      <c r="L167" s="95"/>
      <c r="M167" s="95"/>
      <c r="N167" s="95"/>
    </row>
    <row r="168" spans="1:14" s="27" customFormat="1" ht="12.75" customHeight="1" hidden="1">
      <c r="A168" s="145">
        <v>2610</v>
      </c>
      <c r="B168" s="144" t="s">
        <v>820</v>
      </c>
      <c r="C168" s="144">
        <v>1</v>
      </c>
      <c r="D168" s="144">
        <v>0</v>
      </c>
      <c r="E168" s="147" t="s">
        <v>492</v>
      </c>
      <c r="F168" s="95">
        <v>0</v>
      </c>
      <c r="G168" s="95">
        <v>0</v>
      </c>
      <c r="H168" s="95">
        <v>0</v>
      </c>
      <c r="I168" s="95">
        <v>0</v>
      </c>
      <c r="J168" s="95">
        <v>0</v>
      </c>
      <c r="K168" s="95">
        <v>0</v>
      </c>
      <c r="L168" s="95">
        <f>M168+N168</f>
        <v>0</v>
      </c>
      <c r="M168" s="95">
        <f>M170</f>
        <v>0</v>
      </c>
      <c r="N168" s="95">
        <f>N170</f>
        <v>0</v>
      </c>
    </row>
    <row r="169" spans="1:14" s="27" customFormat="1" ht="12" customHeight="1" hidden="1">
      <c r="A169" s="145"/>
      <c r="B169" s="144"/>
      <c r="C169" s="144"/>
      <c r="D169" s="144"/>
      <c r="E169" s="146" t="s">
        <v>320</v>
      </c>
      <c r="F169" s="95"/>
      <c r="G169" s="95"/>
      <c r="H169" s="95"/>
      <c r="I169" s="95"/>
      <c r="J169" s="95"/>
      <c r="K169" s="95"/>
      <c r="L169" s="95"/>
      <c r="M169" s="95"/>
      <c r="N169" s="95"/>
    </row>
    <row r="170" spans="1:14" s="27" customFormat="1" ht="12.75" customHeight="1" hidden="1">
      <c r="A170" s="145">
        <v>2611</v>
      </c>
      <c r="B170" s="144" t="s">
        <v>820</v>
      </c>
      <c r="C170" s="144">
        <v>1</v>
      </c>
      <c r="D170" s="144">
        <v>1</v>
      </c>
      <c r="E170" s="146" t="s">
        <v>493</v>
      </c>
      <c r="F170" s="95">
        <v>0</v>
      </c>
      <c r="G170" s="95"/>
      <c r="H170" s="95"/>
      <c r="I170" s="95">
        <v>0</v>
      </c>
      <c r="J170" s="95"/>
      <c r="K170" s="95"/>
      <c r="L170" s="95">
        <f>M170+N170</f>
        <v>0</v>
      </c>
      <c r="M170" s="95"/>
      <c r="N170" s="95"/>
    </row>
    <row r="171" spans="1:14" s="27" customFormat="1" ht="12.75" customHeight="1" hidden="1">
      <c r="A171" s="145">
        <v>2620</v>
      </c>
      <c r="B171" s="144" t="s">
        <v>820</v>
      </c>
      <c r="C171" s="144">
        <v>2</v>
      </c>
      <c r="D171" s="144">
        <v>0</v>
      </c>
      <c r="E171" s="147" t="s">
        <v>494</v>
      </c>
      <c r="F171" s="95">
        <v>0</v>
      </c>
      <c r="G171" s="95">
        <v>0</v>
      </c>
      <c r="H171" s="95">
        <v>0</v>
      </c>
      <c r="I171" s="95">
        <v>0</v>
      </c>
      <c r="J171" s="95">
        <v>0</v>
      </c>
      <c r="K171" s="95">
        <v>0</v>
      </c>
      <c r="L171" s="95">
        <f>M171+N171</f>
        <v>0</v>
      </c>
      <c r="M171" s="95">
        <f>M173</f>
        <v>0</v>
      </c>
      <c r="N171" s="95">
        <f>N173</f>
        <v>0</v>
      </c>
    </row>
    <row r="172" spans="1:14" s="27" customFormat="1" ht="10.5" customHeight="1" hidden="1">
      <c r="A172" s="145"/>
      <c r="B172" s="144"/>
      <c r="C172" s="144"/>
      <c r="D172" s="144"/>
      <c r="E172" s="146" t="s">
        <v>320</v>
      </c>
      <c r="F172" s="95"/>
      <c r="G172" s="95"/>
      <c r="H172" s="95"/>
      <c r="I172" s="95"/>
      <c r="J172" s="95"/>
      <c r="K172" s="95"/>
      <c r="L172" s="95"/>
      <c r="M172" s="95"/>
      <c r="N172" s="95"/>
    </row>
    <row r="173" spans="1:14" s="27" customFormat="1" ht="12.75" customHeight="1" hidden="1">
      <c r="A173" s="145">
        <v>2621</v>
      </c>
      <c r="B173" s="144" t="s">
        <v>820</v>
      </c>
      <c r="C173" s="144">
        <v>2</v>
      </c>
      <c r="D173" s="144">
        <v>1</v>
      </c>
      <c r="E173" s="146" t="s">
        <v>494</v>
      </c>
      <c r="F173" s="95">
        <v>0</v>
      </c>
      <c r="G173" s="95"/>
      <c r="H173" s="95"/>
      <c r="I173" s="95">
        <v>0</v>
      </c>
      <c r="J173" s="95"/>
      <c r="K173" s="95"/>
      <c r="L173" s="95">
        <f>M173+N173</f>
        <v>0</v>
      </c>
      <c r="M173" s="95"/>
      <c r="N173" s="95"/>
    </row>
    <row r="174" spans="1:14" s="27" customFormat="1" ht="12.75" customHeight="1">
      <c r="A174" s="145">
        <v>2630</v>
      </c>
      <c r="B174" s="144" t="s">
        <v>820</v>
      </c>
      <c r="C174" s="144">
        <v>3</v>
      </c>
      <c r="D174" s="144">
        <v>0</v>
      </c>
      <c r="E174" s="147" t="s">
        <v>495</v>
      </c>
      <c r="F174" s="95">
        <v>0</v>
      </c>
      <c r="G174" s="95">
        <v>0</v>
      </c>
      <c r="H174" s="95">
        <v>0</v>
      </c>
      <c r="I174" s="95">
        <v>3199.2</v>
      </c>
      <c r="J174" s="95">
        <v>0</v>
      </c>
      <c r="K174" s="95">
        <v>3199.2</v>
      </c>
      <c r="L174" s="95">
        <f>M174+N174</f>
        <v>3166.3</v>
      </c>
      <c r="M174" s="95">
        <f>M176</f>
        <v>0</v>
      </c>
      <c r="N174" s="95">
        <f>N176</f>
        <v>3166.3</v>
      </c>
    </row>
    <row r="175" spans="1:14" s="27" customFormat="1" ht="11.25" customHeight="1">
      <c r="A175" s="145"/>
      <c r="B175" s="144"/>
      <c r="C175" s="144"/>
      <c r="D175" s="144"/>
      <c r="E175" s="146" t="s">
        <v>320</v>
      </c>
      <c r="F175" s="95"/>
      <c r="G175" s="95"/>
      <c r="H175" s="95"/>
      <c r="I175" s="95"/>
      <c r="J175" s="95"/>
      <c r="K175" s="95"/>
      <c r="L175" s="95"/>
      <c r="M175" s="95"/>
      <c r="N175" s="95"/>
    </row>
    <row r="176" spans="1:14" s="27" customFormat="1" ht="12.75" customHeight="1">
      <c r="A176" s="145">
        <v>2631</v>
      </c>
      <c r="B176" s="144" t="s">
        <v>820</v>
      </c>
      <c r="C176" s="144">
        <v>3</v>
      </c>
      <c r="D176" s="144">
        <v>1</v>
      </c>
      <c r="E176" s="146" t="s">
        <v>496</v>
      </c>
      <c r="F176" s="95">
        <v>0</v>
      </c>
      <c r="G176" s="95">
        <v>0</v>
      </c>
      <c r="H176" s="95">
        <v>0</v>
      </c>
      <c r="I176" s="95">
        <v>3199.2</v>
      </c>
      <c r="J176" s="95">
        <v>0</v>
      </c>
      <c r="K176" s="95">
        <v>3199.2</v>
      </c>
      <c r="L176" s="95">
        <f>M176+N176</f>
        <v>3166.3</v>
      </c>
      <c r="M176" s="95"/>
      <c r="N176" s="95">
        <v>3166.3</v>
      </c>
    </row>
    <row r="177" spans="1:14" s="27" customFormat="1" ht="12.75" customHeight="1">
      <c r="A177" s="145">
        <v>2640</v>
      </c>
      <c r="B177" s="144" t="s">
        <v>820</v>
      </c>
      <c r="C177" s="144">
        <v>4</v>
      </c>
      <c r="D177" s="144">
        <v>0</v>
      </c>
      <c r="E177" s="147" t="s">
        <v>497</v>
      </c>
      <c r="F177" s="95">
        <v>6130</v>
      </c>
      <c r="G177" s="95">
        <v>630</v>
      </c>
      <c r="H177" s="95">
        <v>5500</v>
      </c>
      <c r="I177" s="95">
        <v>10585</v>
      </c>
      <c r="J177" s="95">
        <v>630</v>
      </c>
      <c r="K177" s="95">
        <v>9955</v>
      </c>
      <c r="L177" s="95">
        <f>M177+N177</f>
        <v>9525</v>
      </c>
      <c r="M177" s="95">
        <f>M179</f>
        <v>111.7</v>
      </c>
      <c r="N177" s="95">
        <f>N179</f>
        <v>9413.3</v>
      </c>
    </row>
    <row r="178" spans="1:14" s="27" customFormat="1" ht="12.75" customHeight="1">
      <c r="A178" s="145"/>
      <c r="B178" s="144"/>
      <c r="C178" s="144"/>
      <c r="D178" s="144"/>
      <c r="E178" s="146" t="s">
        <v>320</v>
      </c>
      <c r="F178" s="95"/>
      <c r="G178" s="95"/>
      <c r="H178" s="95"/>
      <c r="I178" s="95"/>
      <c r="J178" s="95"/>
      <c r="K178" s="95"/>
      <c r="L178" s="95"/>
      <c r="M178" s="95"/>
      <c r="N178" s="95"/>
    </row>
    <row r="179" spans="1:14" s="27" customFormat="1" ht="14.25" customHeight="1">
      <c r="A179" s="145">
        <v>2641</v>
      </c>
      <c r="B179" s="144" t="s">
        <v>820</v>
      </c>
      <c r="C179" s="144">
        <v>4</v>
      </c>
      <c r="D179" s="144">
        <v>1</v>
      </c>
      <c r="E179" s="146" t="s">
        <v>498</v>
      </c>
      <c r="F179" s="95">
        <v>6130</v>
      </c>
      <c r="G179" s="95">
        <v>630</v>
      </c>
      <c r="H179" s="95">
        <v>5500</v>
      </c>
      <c r="I179" s="95">
        <v>10585</v>
      </c>
      <c r="J179" s="95">
        <v>630</v>
      </c>
      <c r="K179" s="95">
        <v>9955</v>
      </c>
      <c r="L179" s="95">
        <f>M179+N179</f>
        <v>9525</v>
      </c>
      <c r="M179" s="95">
        <v>111.7</v>
      </c>
      <c r="N179" s="95">
        <v>9413.3</v>
      </c>
    </row>
    <row r="180" spans="1:14" s="27" customFormat="1" ht="33.75" customHeight="1" hidden="1">
      <c r="A180" s="145">
        <v>2650</v>
      </c>
      <c r="B180" s="144" t="s">
        <v>820</v>
      </c>
      <c r="C180" s="144">
        <v>5</v>
      </c>
      <c r="D180" s="144">
        <v>0</v>
      </c>
      <c r="E180" s="147" t="s">
        <v>499</v>
      </c>
      <c r="F180" s="95">
        <v>0</v>
      </c>
      <c r="G180" s="95">
        <v>0</v>
      </c>
      <c r="H180" s="95">
        <v>0</v>
      </c>
      <c r="I180" s="95">
        <v>0</v>
      </c>
      <c r="J180" s="95">
        <v>0</v>
      </c>
      <c r="K180" s="95">
        <v>0</v>
      </c>
      <c r="L180" s="95">
        <f>M180+N180</f>
        <v>0</v>
      </c>
      <c r="M180" s="95">
        <f>M182</f>
        <v>0</v>
      </c>
      <c r="N180" s="95">
        <f>N182</f>
        <v>0</v>
      </c>
    </row>
    <row r="181" spans="1:14" s="27" customFormat="1" ht="22.5" customHeight="1" hidden="1">
      <c r="A181" s="145"/>
      <c r="B181" s="144"/>
      <c r="C181" s="144"/>
      <c r="D181" s="144"/>
      <c r="E181" s="146" t="s">
        <v>320</v>
      </c>
      <c r="F181" s="95"/>
      <c r="G181" s="95"/>
      <c r="H181" s="95"/>
      <c r="I181" s="95"/>
      <c r="J181" s="95"/>
      <c r="K181" s="95"/>
      <c r="L181" s="95"/>
      <c r="M181" s="95"/>
      <c r="N181" s="95"/>
    </row>
    <row r="182" spans="1:14" s="27" customFormat="1" ht="12.75" customHeight="1" hidden="1">
      <c r="A182" s="145">
        <v>2651</v>
      </c>
      <c r="B182" s="144" t="s">
        <v>820</v>
      </c>
      <c r="C182" s="144">
        <v>5</v>
      </c>
      <c r="D182" s="144">
        <v>1</v>
      </c>
      <c r="E182" s="146" t="s">
        <v>499</v>
      </c>
      <c r="F182" s="95">
        <v>0</v>
      </c>
      <c r="G182" s="95"/>
      <c r="H182" s="95"/>
      <c r="I182" s="95">
        <v>0</v>
      </c>
      <c r="J182" s="95"/>
      <c r="K182" s="95"/>
      <c r="L182" s="95">
        <f>M182+N182</f>
        <v>0</v>
      </c>
      <c r="M182" s="95"/>
      <c r="N182" s="95"/>
    </row>
    <row r="183" spans="1:14" s="27" customFormat="1" ht="24" customHeight="1" hidden="1">
      <c r="A183" s="145">
        <v>2660</v>
      </c>
      <c r="B183" s="144" t="s">
        <v>820</v>
      </c>
      <c r="C183" s="144">
        <v>6</v>
      </c>
      <c r="D183" s="144">
        <v>0</v>
      </c>
      <c r="E183" s="147" t="s">
        <v>500</v>
      </c>
      <c r="F183" s="95">
        <v>0</v>
      </c>
      <c r="G183" s="95">
        <v>0</v>
      </c>
      <c r="H183" s="95">
        <v>0</v>
      </c>
      <c r="I183" s="95">
        <v>0</v>
      </c>
      <c r="J183" s="95">
        <v>0</v>
      </c>
      <c r="K183" s="95">
        <v>0</v>
      </c>
      <c r="L183" s="95">
        <f>M183+N183</f>
        <v>0</v>
      </c>
      <c r="M183" s="95">
        <f>M185</f>
        <v>0</v>
      </c>
      <c r="N183" s="95">
        <f>N185</f>
        <v>0</v>
      </c>
    </row>
    <row r="184" spans="1:14" s="27" customFormat="1" ht="12" customHeight="1" hidden="1">
      <c r="A184" s="145"/>
      <c r="B184" s="144"/>
      <c r="C184" s="144"/>
      <c r="D184" s="144"/>
      <c r="E184" s="146" t="s">
        <v>320</v>
      </c>
      <c r="F184" s="95"/>
      <c r="G184" s="95"/>
      <c r="H184" s="95"/>
      <c r="I184" s="95"/>
      <c r="J184" s="95"/>
      <c r="K184" s="95"/>
      <c r="L184" s="95"/>
      <c r="M184" s="95"/>
      <c r="N184" s="95"/>
    </row>
    <row r="185" spans="1:14" s="27" customFormat="1" ht="24.75" customHeight="1" hidden="1">
      <c r="A185" s="145">
        <v>2661</v>
      </c>
      <c r="B185" s="144" t="s">
        <v>820</v>
      </c>
      <c r="C185" s="144">
        <v>6</v>
      </c>
      <c r="D185" s="144">
        <v>1</v>
      </c>
      <c r="E185" s="146" t="s">
        <v>500</v>
      </c>
      <c r="F185" s="95">
        <v>0</v>
      </c>
      <c r="G185" s="95"/>
      <c r="H185" s="95"/>
      <c r="I185" s="95">
        <v>0</v>
      </c>
      <c r="J185" s="95"/>
      <c r="K185" s="95"/>
      <c r="L185" s="95">
        <f>M185+N185</f>
        <v>0</v>
      </c>
      <c r="M185" s="95"/>
      <c r="N185" s="95"/>
    </row>
    <row r="186" spans="1:14" s="27" customFormat="1" ht="34.5" customHeight="1">
      <c r="A186" s="143">
        <v>2700</v>
      </c>
      <c r="B186" s="144" t="s">
        <v>821</v>
      </c>
      <c r="C186" s="144">
        <v>0</v>
      </c>
      <c r="D186" s="144">
        <v>0</v>
      </c>
      <c r="E186" s="142" t="s">
        <v>886</v>
      </c>
      <c r="F186" s="95">
        <v>0</v>
      </c>
      <c r="G186" s="95">
        <v>0</v>
      </c>
      <c r="H186" s="95">
        <v>0</v>
      </c>
      <c r="I186" s="95">
        <v>0</v>
      </c>
      <c r="J186" s="95">
        <v>0</v>
      </c>
      <c r="K186" s="95">
        <v>0</v>
      </c>
      <c r="L186" s="95">
        <f>M186+N186</f>
        <v>0</v>
      </c>
      <c r="M186" s="95">
        <f>M188+M193+M199+M205+M208+M211</f>
        <v>0</v>
      </c>
      <c r="N186" s="95">
        <f>N188+N193+N199+N205+N208+N211</f>
        <v>0</v>
      </c>
    </row>
    <row r="187" spans="1:14" s="27" customFormat="1" ht="12.75" customHeight="1" hidden="1">
      <c r="A187" s="145"/>
      <c r="B187" s="144"/>
      <c r="C187" s="144"/>
      <c r="D187" s="144"/>
      <c r="E187" s="146" t="s">
        <v>318</v>
      </c>
      <c r="F187" s="95"/>
      <c r="G187" s="95"/>
      <c r="H187" s="95"/>
      <c r="I187" s="95"/>
      <c r="J187" s="95"/>
      <c r="K187" s="95"/>
      <c r="L187" s="95"/>
      <c r="M187" s="95"/>
      <c r="N187" s="95"/>
    </row>
    <row r="188" spans="1:14" s="27" customFormat="1" ht="12.75" customHeight="1" hidden="1">
      <c r="A188" s="145">
        <v>2710</v>
      </c>
      <c r="B188" s="144" t="s">
        <v>821</v>
      </c>
      <c r="C188" s="144">
        <v>1</v>
      </c>
      <c r="D188" s="144">
        <v>0</v>
      </c>
      <c r="E188" s="147" t="s">
        <v>501</v>
      </c>
      <c r="F188" s="95">
        <v>0</v>
      </c>
      <c r="G188" s="95">
        <v>0</v>
      </c>
      <c r="H188" s="95">
        <v>0</v>
      </c>
      <c r="I188" s="95">
        <v>0</v>
      </c>
      <c r="J188" s="95">
        <v>0</v>
      </c>
      <c r="K188" s="95">
        <v>0</v>
      </c>
      <c r="L188" s="95">
        <f>M188+N188</f>
        <v>0</v>
      </c>
      <c r="M188" s="95">
        <f>SUM(M190:M192)</f>
        <v>0</v>
      </c>
      <c r="N188" s="95">
        <f>SUM(N190:N192)</f>
        <v>0</v>
      </c>
    </row>
    <row r="189" spans="1:14" s="27" customFormat="1" ht="12.75" customHeight="1" hidden="1">
      <c r="A189" s="145"/>
      <c r="B189" s="144"/>
      <c r="C189" s="144"/>
      <c r="D189" s="144"/>
      <c r="E189" s="146" t="s">
        <v>320</v>
      </c>
      <c r="F189" s="95"/>
      <c r="G189" s="95"/>
      <c r="H189" s="95"/>
      <c r="I189" s="95"/>
      <c r="J189" s="95"/>
      <c r="K189" s="95"/>
      <c r="L189" s="95"/>
      <c r="M189" s="95"/>
      <c r="N189" s="95"/>
    </row>
    <row r="190" spans="1:14" s="27" customFormat="1" ht="12.75" customHeight="1" hidden="1">
      <c r="A190" s="145">
        <v>2711</v>
      </c>
      <c r="B190" s="144" t="s">
        <v>821</v>
      </c>
      <c r="C190" s="144">
        <v>1</v>
      </c>
      <c r="D190" s="144">
        <v>1</v>
      </c>
      <c r="E190" s="146" t="s">
        <v>502</v>
      </c>
      <c r="F190" s="95">
        <v>0</v>
      </c>
      <c r="G190" s="95"/>
      <c r="H190" s="95"/>
      <c r="I190" s="95">
        <v>0</v>
      </c>
      <c r="J190" s="95"/>
      <c r="K190" s="95"/>
      <c r="L190" s="95">
        <f>M190+N190</f>
        <v>0</v>
      </c>
      <c r="M190" s="95"/>
      <c r="N190" s="95"/>
    </row>
    <row r="191" spans="1:14" s="27" customFormat="1" ht="12.75" customHeight="1" hidden="1">
      <c r="A191" s="145">
        <v>2712</v>
      </c>
      <c r="B191" s="144" t="s">
        <v>821</v>
      </c>
      <c r="C191" s="144">
        <v>1</v>
      </c>
      <c r="D191" s="144">
        <v>2</v>
      </c>
      <c r="E191" s="146" t="s">
        <v>503</v>
      </c>
      <c r="F191" s="95">
        <v>0</v>
      </c>
      <c r="G191" s="95"/>
      <c r="H191" s="95"/>
      <c r="I191" s="95">
        <v>0</v>
      </c>
      <c r="J191" s="95"/>
      <c r="K191" s="95"/>
      <c r="L191" s="95">
        <f>M191+N191</f>
        <v>0</v>
      </c>
      <c r="M191" s="95"/>
      <c r="N191" s="95"/>
    </row>
    <row r="192" spans="1:14" s="27" customFormat="1" ht="12.75" customHeight="1" hidden="1">
      <c r="A192" s="145">
        <v>2713</v>
      </c>
      <c r="B192" s="144" t="s">
        <v>821</v>
      </c>
      <c r="C192" s="144">
        <v>1</v>
      </c>
      <c r="D192" s="144">
        <v>3</v>
      </c>
      <c r="E192" s="146" t="s">
        <v>504</v>
      </c>
      <c r="F192" s="95">
        <v>0</v>
      </c>
      <c r="G192" s="95"/>
      <c r="H192" s="95"/>
      <c r="I192" s="95">
        <v>0</v>
      </c>
      <c r="J192" s="95"/>
      <c r="K192" s="95"/>
      <c r="L192" s="95">
        <f>M192+N192</f>
        <v>0</v>
      </c>
      <c r="M192" s="95"/>
      <c r="N192" s="95"/>
    </row>
    <row r="193" spans="1:14" s="27" customFormat="1" ht="11.25" customHeight="1" hidden="1">
      <c r="A193" s="145">
        <v>2720</v>
      </c>
      <c r="B193" s="144" t="s">
        <v>821</v>
      </c>
      <c r="C193" s="144">
        <v>2</v>
      </c>
      <c r="D193" s="144">
        <v>0</v>
      </c>
      <c r="E193" s="147" t="s">
        <v>505</v>
      </c>
      <c r="F193" s="95">
        <v>0</v>
      </c>
      <c r="G193" s="95">
        <v>0</v>
      </c>
      <c r="H193" s="95">
        <v>0</v>
      </c>
      <c r="I193" s="95">
        <v>0</v>
      </c>
      <c r="J193" s="95">
        <v>0</v>
      </c>
      <c r="K193" s="95">
        <v>0</v>
      </c>
      <c r="L193" s="95">
        <f>M193+N193</f>
        <v>0</v>
      </c>
      <c r="M193" s="95">
        <f>SUM(M195:M198)</f>
        <v>0</v>
      </c>
      <c r="N193" s="95">
        <f>SUM(N195:N198)</f>
        <v>0</v>
      </c>
    </row>
    <row r="194" spans="1:14" s="27" customFormat="1" ht="15" customHeight="1" hidden="1">
      <c r="A194" s="145"/>
      <c r="B194" s="144"/>
      <c r="C194" s="144"/>
      <c r="D194" s="144"/>
      <c r="E194" s="146" t="s">
        <v>320</v>
      </c>
      <c r="F194" s="95"/>
      <c r="G194" s="95"/>
      <c r="H194" s="95"/>
      <c r="I194" s="95"/>
      <c r="J194" s="95"/>
      <c r="K194" s="95"/>
      <c r="L194" s="95"/>
      <c r="M194" s="95"/>
      <c r="N194" s="95"/>
    </row>
    <row r="195" spans="1:14" s="27" customFormat="1" ht="12.75" customHeight="1" hidden="1">
      <c r="A195" s="145">
        <v>2721</v>
      </c>
      <c r="B195" s="144" t="s">
        <v>821</v>
      </c>
      <c r="C195" s="144">
        <v>2</v>
      </c>
      <c r="D195" s="144">
        <v>1</v>
      </c>
      <c r="E195" s="146" t="s">
        <v>506</v>
      </c>
      <c r="F195" s="95">
        <v>0</v>
      </c>
      <c r="G195" s="95"/>
      <c r="H195" s="95"/>
      <c r="I195" s="95">
        <v>0</v>
      </c>
      <c r="J195" s="95"/>
      <c r="K195" s="95"/>
      <c r="L195" s="95">
        <f>M195+N195</f>
        <v>0</v>
      </c>
      <c r="M195" s="95"/>
      <c r="N195" s="95"/>
    </row>
    <row r="196" spans="1:14" s="27" customFormat="1" ht="12.75" customHeight="1" hidden="1">
      <c r="A196" s="145">
        <v>2722</v>
      </c>
      <c r="B196" s="144" t="s">
        <v>821</v>
      </c>
      <c r="C196" s="144">
        <v>2</v>
      </c>
      <c r="D196" s="144">
        <v>2</v>
      </c>
      <c r="E196" s="146" t="s">
        <v>507</v>
      </c>
      <c r="F196" s="95">
        <v>0</v>
      </c>
      <c r="G196" s="95"/>
      <c r="H196" s="95"/>
      <c r="I196" s="95">
        <v>0</v>
      </c>
      <c r="J196" s="95"/>
      <c r="K196" s="95"/>
      <c r="L196" s="95">
        <f>M196+N196</f>
        <v>0</v>
      </c>
      <c r="M196" s="95"/>
      <c r="N196" s="95"/>
    </row>
    <row r="197" spans="1:14" s="27" customFormat="1" ht="11.25" customHeight="1" hidden="1">
      <c r="A197" s="145">
        <v>2723</v>
      </c>
      <c r="B197" s="144" t="s">
        <v>821</v>
      </c>
      <c r="C197" s="144">
        <v>2</v>
      </c>
      <c r="D197" s="144">
        <v>3</v>
      </c>
      <c r="E197" s="146" t="s">
        <v>508</v>
      </c>
      <c r="F197" s="95">
        <v>0</v>
      </c>
      <c r="G197" s="95"/>
      <c r="H197" s="95"/>
      <c r="I197" s="95">
        <v>0</v>
      </c>
      <c r="J197" s="95"/>
      <c r="K197" s="95"/>
      <c r="L197" s="95">
        <f>M197+N197</f>
        <v>0</v>
      </c>
      <c r="M197" s="95"/>
      <c r="N197" s="95"/>
    </row>
    <row r="198" spans="1:14" s="27" customFormat="1" ht="0.75" customHeight="1" hidden="1">
      <c r="A198" s="145">
        <v>2724</v>
      </c>
      <c r="B198" s="144" t="s">
        <v>821</v>
      </c>
      <c r="C198" s="144">
        <v>2</v>
      </c>
      <c r="D198" s="144">
        <v>4</v>
      </c>
      <c r="E198" s="146" t="s">
        <v>509</v>
      </c>
      <c r="F198" s="95">
        <v>0</v>
      </c>
      <c r="G198" s="95"/>
      <c r="H198" s="95"/>
      <c r="I198" s="95">
        <v>0</v>
      </c>
      <c r="J198" s="95"/>
      <c r="K198" s="95"/>
      <c r="L198" s="95">
        <f>M198+N198</f>
        <v>0</v>
      </c>
      <c r="M198" s="95"/>
      <c r="N198" s="95"/>
    </row>
    <row r="199" spans="1:14" s="27" customFormat="1" ht="25.5" customHeight="1" hidden="1">
      <c r="A199" s="145">
        <v>2730</v>
      </c>
      <c r="B199" s="144" t="s">
        <v>821</v>
      </c>
      <c r="C199" s="144">
        <v>3</v>
      </c>
      <c r="D199" s="144">
        <v>0</v>
      </c>
      <c r="E199" s="147" t="s">
        <v>510</v>
      </c>
      <c r="F199" s="95">
        <v>0</v>
      </c>
      <c r="G199" s="95">
        <v>0</v>
      </c>
      <c r="H199" s="95">
        <v>0</v>
      </c>
      <c r="I199" s="95">
        <v>0</v>
      </c>
      <c r="J199" s="95">
        <v>0</v>
      </c>
      <c r="K199" s="95">
        <v>0</v>
      </c>
      <c r="L199" s="95">
        <f>M199+N199</f>
        <v>0</v>
      </c>
      <c r="M199" s="95">
        <f>SUM(M201:M204)</f>
        <v>0</v>
      </c>
      <c r="N199" s="95">
        <f>SUM(N201:N204)</f>
        <v>0</v>
      </c>
    </row>
    <row r="200" spans="1:14" s="27" customFormat="1" ht="24" customHeight="1" hidden="1">
      <c r="A200" s="145"/>
      <c r="B200" s="144"/>
      <c r="C200" s="144"/>
      <c r="D200" s="144"/>
      <c r="E200" s="146" t="s">
        <v>320</v>
      </c>
      <c r="F200" s="95"/>
      <c r="G200" s="95"/>
      <c r="H200" s="95"/>
      <c r="I200" s="95"/>
      <c r="J200" s="95"/>
      <c r="K200" s="95"/>
      <c r="L200" s="95"/>
      <c r="M200" s="95"/>
      <c r="N200" s="95"/>
    </row>
    <row r="201" spans="1:14" s="27" customFormat="1" ht="24.75" customHeight="1" hidden="1">
      <c r="A201" s="145">
        <v>2731</v>
      </c>
      <c r="B201" s="144" t="s">
        <v>821</v>
      </c>
      <c r="C201" s="144">
        <v>3</v>
      </c>
      <c r="D201" s="144">
        <v>1</v>
      </c>
      <c r="E201" s="146" t="s">
        <v>511</v>
      </c>
      <c r="F201" s="95">
        <v>0</v>
      </c>
      <c r="G201" s="95"/>
      <c r="H201" s="95"/>
      <c r="I201" s="95">
        <v>0</v>
      </c>
      <c r="J201" s="95"/>
      <c r="K201" s="95"/>
      <c r="L201" s="95">
        <f>M201+N201</f>
        <v>0</v>
      </c>
      <c r="M201" s="95"/>
      <c r="N201" s="95"/>
    </row>
    <row r="202" spans="1:14" s="27" customFormat="1" ht="22.5" customHeight="1" hidden="1">
      <c r="A202" s="145">
        <v>2732</v>
      </c>
      <c r="B202" s="144" t="s">
        <v>821</v>
      </c>
      <c r="C202" s="144">
        <v>3</v>
      </c>
      <c r="D202" s="144">
        <v>2</v>
      </c>
      <c r="E202" s="146" t="s">
        <v>512</v>
      </c>
      <c r="F202" s="95">
        <v>0</v>
      </c>
      <c r="G202" s="95"/>
      <c r="H202" s="95"/>
      <c r="I202" s="95">
        <v>0</v>
      </c>
      <c r="J202" s="95"/>
      <c r="K202" s="95"/>
      <c r="L202" s="95">
        <f>M202+N202</f>
        <v>0</v>
      </c>
      <c r="M202" s="95"/>
      <c r="N202" s="95"/>
    </row>
    <row r="203" spans="1:14" s="27" customFormat="1" ht="12" customHeight="1" hidden="1">
      <c r="A203" s="145">
        <v>2733</v>
      </c>
      <c r="B203" s="144" t="s">
        <v>821</v>
      </c>
      <c r="C203" s="144">
        <v>3</v>
      </c>
      <c r="D203" s="144">
        <v>3</v>
      </c>
      <c r="E203" s="146" t="s">
        <v>513</v>
      </c>
      <c r="F203" s="95">
        <v>0</v>
      </c>
      <c r="G203" s="95"/>
      <c r="H203" s="95"/>
      <c r="I203" s="95">
        <v>0</v>
      </c>
      <c r="J203" s="95"/>
      <c r="K203" s="95"/>
      <c r="L203" s="95">
        <f>M203+N203</f>
        <v>0</v>
      </c>
      <c r="M203" s="95"/>
      <c r="N203" s="95"/>
    </row>
    <row r="204" spans="1:14" s="27" customFormat="1" ht="12.75" customHeight="1" hidden="1">
      <c r="A204" s="145">
        <v>2734</v>
      </c>
      <c r="B204" s="144" t="s">
        <v>821</v>
      </c>
      <c r="C204" s="144">
        <v>3</v>
      </c>
      <c r="D204" s="144">
        <v>4</v>
      </c>
      <c r="E204" s="146" t="s">
        <v>514</v>
      </c>
      <c r="F204" s="95">
        <v>0</v>
      </c>
      <c r="G204" s="95"/>
      <c r="H204" s="95"/>
      <c r="I204" s="95">
        <v>0</v>
      </c>
      <c r="J204" s="95"/>
      <c r="K204" s="95"/>
      <c r="L204" s="95">
        <f>M204+N204</f>
        <v>0</v>
      </c>
      <c r="M204" s="95"/>
      <c r="N204" s="95"/>
    </row>
    <row r="205" spans="1:14" s="27" customFormat="1" ht="18" customHeight="1" hidden="1">
      <c r="A205" s="145">
        <v>2740</v>
      </c>
      <c r="B205" s="144" t="s">
        <v>821</v>
      </c>
      <c r="C205" s="144">
        <v>4</v>
      </c>
      <c r="D205" s="144">
        <v>0</v>
      </c>
      <c r="E205" s="147" t="s">
        <v>515</v>
      </c>
      <c r="F205" s="95">
        <v>0</v>
      </c>
      <c r="G205" s="95">
        <v>0</v>
      </c>
      <c r="H205" s="95">
        <v>0</v>
      </c>
      <c r="I205" s="95">
        <v>0</v>
      </c>
      <c r="J205" s="95">
        <v>0</v>
      </c>
      <c r="K205" s="95">
        <v>0</v>
      </c>
      <c r="L205" s="95">
        <f>M205+N205</f>
        <v>0</v>
      </c>
      <c r="M205" s="95">
        <f>M207</f>
        <v>0</v>
      </c>
      <c r="N205" s="95">
        <f>N207</f>
        <v>0</v>
      </c>
    </row>
    <row r="206" spans="1:14" s="27" customFormat="1" ht="19.5" customHeight="1" hidden="1">
      <c r="A206" s="145"/>
      <c r="B206" s="144"/>
      <c r="C206" s="144"/>
      <c r="D206" s="144"/>
      <c r="E206" s="146" t="s">
        <v>320</v>
      </c>
      <c r="F206" s="95"/>
      <c r="G206" s="95"/>
      <c r="H206" s="95"/>
      <c r="I206" s="95"/>
      <c r="J206" s="95"/>
      <c r="K206" s="95"/>
      <c r="L206" s="95"/>
      <c r="M206" s="95"/>
      <c r="N206" s="95"/>
    </row>
    <row r="207" spans="1:14" s="27" customFormat="1" ht="0.75" customHeight="1" hidden="1">
      <c r="A207" s="145">
        <v>2741</v>
      </c>
      <c r="B207" s="144" t="s">
        <v>821</v>
      </c>
      <c r="C207" s="144">
        <v>4</v>
      </c>
      <c r="D207" s="144">
        <v>1</v>
      </c>
      <c r="E207" s="146" t="s">
        <v>515</v>
      </c>
      <c r="F207" s="95">
        <v>0</v>
      </c>
      <c r="G207" s="95"/>
      <c r="H207" s="95"/>
      <c r="I207" s="95">
        <v>0</v>
      </c>
      <c r="J207" s="95"/>
      <c r="K207" s="95"/>
      <c r="L207" s="95">
        <f>M207+N207</f>
        <v>0</v>
      </c>
      <c r="M207" s="95"/>
      <c r="N207" s="95"/>
    </row>
    <row r="208" spans="1:14" s="27" customFormat="1" ht="21" customHeight="1" hidden="1">
      <c r="A208" s="145">
        <v>2750</v>
      </c>
      <c r="B208" s="144" t="s">
        <v>821</v>
      </c>
      <c r="C208" s="144">
        <v>5</v>
      </c>
      <c r="D208" s="144">
        <v>0</v>
      </c>
      <c r="E208" s="147" t="s">
        <v>169</v>
      </c>
      <c r="F208" s="95">
        <v>0</v>
      </c>
      <c r="G208" s="95">
        <v>0</v>
      </c>
      <c r="H208" s="95">
        <v>0</v>
      </c>
      <c r="I208" s="95">
        <v>0</v>
      </c>
      <c r="J208" s="95">
        <v>0</v>
      </c>
      <c r="K208" s="95">
        <v>0</v>
      </c>
      <c r="L208" s="95">
        <f>M208+N208</f>
        <v>0</v>
      </c>
      <c r="M208" s="95">
        <f>M210</f>
        <v>0</v>
      </c>
      <c r="N208" s="95">
        <f>N210</f>
        <v>0</v>
      </c>
    </row>
    <row r="209" spans="1:14" s="27" customFormat="1" ht="12" customHeight="1" hidden="1">
      <c r="A209" s="145"/>
      <c r="B209" s="144"/>
      <c r="C209" s="144"/>
      <c r="D209" s="144"/>
      <c r="E209" s="146" t="s">
        <v>320</v>
      </c>
      <c r="F209" s="95"/>
      <c r="G209" s="95"/>
      <c r="H209" s="95"/>
      <c r="I209" s="95"/>
      <c r="J209" s="95"/>
      <c r="K209" s="95"/>
      <c r="L209" s="95"/>
      <c r="M209" s="95"/>
      <c r="N209" s="95"/>
    </row>
    <row r="210" spans="1:14" s="27" customFormat="1" ht="12.75" customHeight="1" hidden="1">
      <c r="A210" s="145">
        <v>2751</v>
      </c>
      <c r="B210" s="144" t="s">
        <v>821</v>
      </c>
      <c r="C210" s="144">
        <v>5</v>
      </c>
      <c r="D210" s="144">
        <v>1</v>
      </c>
      <c r="E210" s="146" t="s">
        <v>169</v>
      </c>
      <c r="F210" s="95">
        <v>0</v>
      </c>
      <c r="G210" s="95"/>
      <c r="H210" s="95"/>
      <c r="I210" s="95">
        <v>0</v>
      </c>
      <c r="J210" s="95"/>
      <c r="K210" s="95"/>
      <c r="L210" s="95">
        <f>M210+N210</f>
        <v>0</v>
      </c>
      <c r="M210" s="95"/>
      <c r="N210" s="95"/>
    </row>
    <row r="211" spans="1:14" s="27" customFormat="1" ht="21" customHeight="1" hidden="1">
      <c r="A211" s="145">
        <v>2760</v>
      </c>
      <c r="B211" s="144" t="s">
        <v>821</v>
      </c>
      <c r="C211" s="144">
        <v>6</v>
      </c>
      <c r="D211" s="144">
        <v>0</v>
      </c>
      <c r="E211" s="147" t="s">
        <v>170</v>
      </c>
      <c r="F211" s="95">
        <v>0</v>
      </c>
      <c r="G211" s="95">
        <v>0</v>
      </c>
      <c r="H211" s="95">
        <v>0</v>
      </c>
      <c r="I211" s="95">
        <v>0</v>
      </c>
      <c r="J211" s="95">
        <v>0</v>
      </c>
      <c r="K211" s="95">
        <v>0</v>
      </c>
      <c r="L211" s="95">
        <f>M211+N211</f>
        <v>0</v>
      </c>
      <c r="M211" s="95">
        <f>SUM(M213:M214)</f>
        <v>0</v>
      </c>
      <c r="N211" s="95">
        <f>SUM(N213:N214)</f>
        <v>0</v>
      </c>
    </row>
    <row r="212" spans="1:14" s="27" customFormat="1" ht="16.5" customHeight="1" hidden="1">
      <c r="A212" s="145"/>
      <c r="B212" s="144"/>
      <c r="C212" s="144"/>
      <c r="D212" s="144"/>
      <c r="E212" s="146" t="s">
        <v>320</v>
      </c>
      <c r="F212" s="95"/>
      <c r="G212" s="95"/>
      <c r="H212" s="95"/>
      <c r="I212" s="95"/>
      <c r="J212" s="95"/>
      <c r="K212" s="95"/>
      <c r="L212" s="95"/>
      <c r="M212" s="95"/>
      <c r="N212" s="95"/>
    </row>
    <row r="213" spans="1:14" s="27" customFormat="1" ht="34.5" customHeight="1" hidden="1">
      <c r="A213" s="145">
        <v>2761</v>
      </c>
      <c r="B213" s="144" t="s">
        <v>821</v>
      </c>
      <c r="C213" s="144">
        <v>6</v>
      </c>
      <c r="D213" s="144">
        <v>1</v>
      </c>
      <c r="E213" s="146" t="s">
        <v>171</v>
      </c>
      <c r="F213" s="95">
        <v>0</v>
      </c>
      <c r="G213" s="95"/>
      <c r="H213" s="95"/>
      <c r="I213" s="95">
        <v>0</v>
      </c>
      <c r="J213" s="95"/>
      <c r="K213" s="95"/>
      <c r="L213" s="95">
        <f>M213+N213</f>
        <v>0</v>
      </c>
      <c r="M213" s="95"/>
      <c r="N213" s="95"/>
    </row>
    <row r="214" spans="1:14" s="27" customFormat="1" ht="12.75" customHeight="1" hidden="1">
      <c r="A214" s="145">
        <v>2762</v>
      </c>
      <c r="B214" s="144" t="s">
        <v>821</v>
      </c>
      <c r="C214" s="144">
        <v>6</v>
      </c>
      <c r="D214" s="144">
        <v>2</v>
      </c>
      <c r="E214" s="146" t="s">
        <v>170</v>
      </c>
      <c r="F214" s="95">
        <v>0</v>
      </c>
      <c r="G214" s="95"/>
      <c r="H214" s="95"/>
      <c r="I214" s="95">
        <v>0</v>
      </c>
      <c r="J214" s="95"/>
      <c r="K214" s="95"/>
      <c r="L214" s="95">
        <f>M214+N214</f>
        <v>0</v>
      </c>
      <c r="M214" s="95"/>
      <c r="N214" s="95"/>
    </row>
    <row r="215" spans="1:14" s="27" customFormat="1" ht="35.25" customHeight="1">
      <c r="A215" s="143">
        <v>2800</v>
      </c>
      <c r="B215" s="144" t="s">
        <v>822</v>
      </c>
      <c r="C215" s="144">
        <v>0</v>
      </c>
      <c r="D215" s="144">
        <v>0</v>
      </c>
      <c r="E215" s="142" t="s">
        <v>887</v>
      </c>
      <c r="F215" s="95">
        <v>5800</v>
      </c>
      <c r="G215" s="95">
        <v>70</v>
      </c>
      <c r="H215" s="95">
        <v>5730</v>
      </c>
      <c r="I215" s="95">
        <v>3800</v>
      </c>
      <c r="J215" s="95">
        <v>70</v>
      </c>
      <c r="K215" s="95">
        <v>3730</v>
      </c>
      <c r="L215" s="95">
        <f>M215+N215</f>
        <v>311.3</v>
      </c>
      <c r="M215" s="95">
        <f>M217+M220+M229+M234+M239+M242</f>
        <v>311.3</v>
      </c>
      <c r="N215" s="95">
        <f>N217+N220+N229+N234+N239+N242</f>
        <v>0</v>
      </c>
    </row>
    <row r="216" spans="1:14" s="27" customFormat="1" ht="12" customHeight="1">
      <c r="A216" s="145"/>
      <c r="B216" s="144"/>
      <c r="C216" s="144"/>
      <c r="D216" s="144"/>
      <c r="E216" s="146" t="s">
        <v>318</v>
      </c>
      <c r="F216" s="95"/>
      <c r="G216" s="95"/>
      <c r="H216" s="95"/>
      <c r="I216" s="95"/>
      <c r="J216" s="95"/>
      <c r="K216" s="95"/>
      <c r="L216" s="95"/>
      <c r="M216" s="95"/>
      <c r="N216" s="95"/>
    </row>
    <row r="217" spans="1:14" s="27" customFormat="1" ht="15.75" customHeight="1">
      <c r="A217" s="145">
        <v>2810</v>
      </c>
      <c r="B217" s="144" t="s">
        <v>822</v>
      </c>
      <c r="C217" s="144">
        <v>1</v>
      </c>
      <c r="D217" s="144">
        <v>0</v>
      </c>
      <c r="E217" s="147" t="s">
        <v>172</v>
      </c>
      <c r="F217" s="95">
        <v>0</v>
      </c>
      <c r="G217" s="95">
        <v>0</v>
      </c>
      <c r="H217" s="95">
        <v>0</v>
      </c>
      <c r="I217" s="95">
        <f>J217+K217</f>
        <v>43.3</v>
      </c>
      <c r="J217" s="95">
        <f>J219</f>
        <v>43.3</v>
      </c>
      <c r="K217" s="95">
        <v>0</v>
      </c>
      <c r="L217" s="95">
        <f>M217+N217</f>
        <v>43.3</v>
      </c>
      <c r="M217" s="95">
        <f>M219</f>
        <v>43.3</v>
      </c>
      <c r="N217" s="95">
        <f>N219</f>
        <v>0</v>
      </c>
    </row>
    <row r="218" spans="1:14" s="27" customFormat="1" ht="11.25" customHeight="1">
      <c r="A218" s="145"/>
      <c r="B218" s="144"/>
      <c r="C218" s="144"/>
      <c r="D218" s="144"/>
      <c r="E218" s="146" t="s">
        <v>320</v>
      </c>
      <c r="F218" s="95"/>
      <c r="G218" s="95"/>
      <c r="H218" s="95"/>
      <c r="I218" s="95"/>
      <c r="J218" s="95"/>
      <c r="K218" s="95"/>
      <c r="L218" s="95"/>
      <c r="M218" s="95"/>
      <c r="N218" s="95"/>
    </row>
    <row r="219" spans="1:14" s="27" customFormat="1" ht="12.75" customHeight="1">
      <c r="A219" s="145">
        <v>2811</v>
      </c>
      <c r="B219" s="144" t="s">
        <v>822</v>
      </c>
      <c r="C219" s="144">
        <v>1</v>
      </c>
      <c r="D219" s="144">
        <v>1</v>
      </c>
      <c r="E219" s="146" t="s">
        <v>172</v>
      </c>
      <c r="F219" s="95">
        <v>0</v>
      </c>
      <c r="G219" s="95">
        <v>0</v>
      </c>
      <c r="H219" s="95">
        <v>0</v>
      </c>
      <c r="I219" s="95">
        <f>J219+K219</f>
        <v>43.3</v>
      </c>
      <c r="J219" s="95">
        <v>43.3</v>
      </c>
      <c r="K219" s="95">
        <v>0</v>
      </c>
      <c r="L219" s="95">
        <f>M219+N219</f>
        <v>43.3</v>
      </c>
      <c r="M219" s="95">
        <v>43.3</v>
      </c>
      <c r="N219" s="95"/>
    </row>
    <row r="220" spans="1:14" s="27" customFormat="1" ht="12.75" customHeight="1">
      <c r="A220" s="145">
        <v>2820</v>
      </c>
      <c r="B220" s="144" t="s">
        <v>822</v>
      </c>
      <c r="C220" s="144">
        <v>2</v>
      </c>
      <c r="D220" s="144">
        <v>0</v>
      </c>
      <c r="E220" s="147" t="s">
        <v>173</v>
      </c>
      <c r="F220" s="95">
        <v>70</v>
      </c>
      <c r="G220" s="95">
        <v>70</v>
      </c>
      <c r="H220" s="95">
        <v>0</v>
      </c>
      <c r="I220" s="95">
        <v>270</v>
      </c>
      <c r="J220" s="95">
        <v>270</v>
      </c>
      <c r="K220" s="95">
        <v>0</v>
      </c>
      <c r="L220" s="95">
        <f>M220+N220</f>
        <v>268</v>
      </c>
      <c r="M220" s="95">
        <f>SUM(M222:M228)</f>
        <v>268</v>
      </c>
      <c r="N220" s="95">
        <f>SUM(N222:N228)</f>
        <v>0</v>
      </c>
    </row>
    <row r="221" spans="1:14" s="27" customFormat="1" ht="12" customHeight="1">
      <c r="A221" s="145"/>
      <c r="B221" s="144"/>
      <c r="C221" s="144"/>
      <c r="D221" s="144"/>
      <c r="E221" s="146" t="s">
        <v>320</v>
      </c>
      <c r="F221" s="95"/>
      <c r="G221" s="95"/>
      <c r="H221" s="95"/>
      <c r="I221" s="95"/>
      <c r="J221" s="95"/>
      <c r="K221" s="95"/>
      <c r="L221" s="95"/>
      <c r="M221" s="95"/>
      <c r="N221" s="95"/>
    </row>
    <row r="222" spans="1:14" s="27" customFormat="1" ht="12.75" customHeight="1" hidden="1">
      <c r="A222" s="145">
        <v>2821</v>
      </c>
      <c r="B222" s="144" t="s">
        <v>822</v>
      </c>
      <c r="C222" s="144">
        <v>2</v>
      </c>
      <c r="D222" s="144">
        <v>1</v>
      </c>
      <c r="E222" s="146" t="s">
        <v>174</v>
      </c>
      <c r="F222" s="95">
        <v>0</v>
      </c>
      <c r="G222" s="95">
        <v>0</v>
      </c>
      <c r="H222" s="95">
        <v>0</v>
      </c>
      <c r="I222" s="95">
        <v>0</v>
      </c>
      <c r="J222" s="95">
        <v>0</v>
      </c>
      <c r="K222" s="95">
        <v>0</v>
      </c>
      <c r="L222" s="95">
        <f aca="true" t="shared" si="3" ref="L222:L229">M222+N222</f>
        <v>0</v>
      </c>
      <c r="M222" s="95"/>
      <c r="N222" s="95"/>
    </row>
    <row r="223" spans="1:14" s="27" customFormat="1" ht="12" customHeight="1" hidden="1">
      <c r="A223" s="145">
        <v>2822</v>
      </c>
      <c r="B223" s="144" t="s">
        <v>822</v>
      </c>
      <c r="C223" s="144">
        <v>2</v>
      </c>
      <c r="D223" s="144">
        <v>2</v>
      </c>
      <c r="E223" s="146" t="s">
        <v>175</v>
      </c>
      <c r="F223" s="95">
        <v>0</v>
      </c>
      <c r="G223" s="95"/>
      <c r="H223" s="95"/>
      <c r="I223" s="95">
        <v>0</v>
      </c>
      <c r="J223" s="95"/>
      <c r="K223" s="95"/>
      <c r="L223" s="95">
        <f t="shared" si="3"/>
        <v>0</v>
      </c>
      <c r="M223" s="95"/>
      <c r="N223" s="95"/>
    </row>
    <row r="224" spans="1:14" s="27" customFormat="1" ht="12.75" customHeight="1" hidden="1">
      <c r="A224" s="145">
        <v>2823</v>
      </c>
      <c r="B224" s="144" t="s">
        <v>822</v>
      </c>
      <c r="C224" s="144">
        <v>2</v>
      </c>
      <c r="D224" s="144">
        <v>3</v>
      </c>
      <c r="E224" s="146" t="s">
        <v>176</v>
      </c>
      <c r="F224" s="95">
        <v>0</v>
      </c>
      <c r="G224" s="95"/>
      <c r="H224" s="95"/>
      <c r="I224" s="95">
        <v>0</v>
      </c>
      <c r="J224" s="95"/>
      <c r="K224" s="95"/>
      <c r="L224" s="95">
        <f t="shared" si="3"/>
        <v>0</v>
      </c>
      <c r="M224" s="95"/>
      <c r="N224" s="95"/>
    </row>
    <row r="225" spans="1:14" s="27" customFormat="1" ht="12.75" customHeight="1">
      <c r="A225" s="145">
        <v>2824</v>
      </c>
      <c r="B225" s="144" t="s">
        <v>822</v>
      </c>
      <c r="C225" s="144">
        <v>2</v>
      </c>
      <c r="D225" s="144">
        <v>4</v>
      </c>
      <c r="E225" s="146" t="s">
        <v>177</v>
      </c>
      <c r="F225" s="95">
        <v>70</v>
      </c>
      <c r="G225" s="95">
        <v>70</v>
      </c>
      <c r="H225" s="95"/>
      <c r="I225" s="95">
        <v>270</v>
      </c>
      <c r="J225" s="95">
        <v>270</v>
      </c>
      <c r="K225" s="95"/>
      <c r="L225" s="95">
        <f t="shared" si="3"/>
        <v>268</v>
      </c>
      <c r="M225" s="95">
        <v>268</v>
      </c>
      <c r="N225" s="95"/>
    </row>
    <row r="226" spans="1:14" s="27" customFormat="1" ht="13.5" customHeight="1" hidden="1">
      <c r="A226" s="145">
        <v>2825</v>
      </c>
      <c r="B226" s="144" t="s">
        <v>822</v>
      </c>
      <c r="C226" s="144">
        <v>2</v>
      </c>
      <c r="D226" s="144">
        <v>5</v>
      </c>
      <c r="E226" s="146" t="s">
        <v>178</v>
      </c>
      <c r="F226" s="95">
        <v>0</v>
      </c>
      <c r="G226" s="95"/>
      <c r="H226" s="95"/>
      <c r="I226" s="95">
        <v>0</v>
      </c>
      <c r="J226" s="95"/>
      <c r="K226" s="95"/>
      <c r="L226" s="95">
        <f t="shared" si="3"/>
        <v>0</v>
      </c>
      <c r="M226" s="95"/>
      <c r="N226" s="95"/>
    </row>
    <row r="227" spans="1:14" s="27" customFormat="1" ht="12.75" customHeight="1" hidden="1">
      <c r="A227" s="145">
        <v>2826</v>
      </c>
      <c r="B227" s="144" t="s">
        <v>822</v>
      </c>
      <c r="C227" s="144">
        <v>2</v>
      </c>
      <c r="D227" s="144">
        <v>6</v>
      </c>
      <c r="E227" s="146" t="s">
        <v>179</v>
      </c>
      <c r="F227" s="95">
        <v>0</v>
      </c>
      <c r="G227" s="95"/>
      <c r="H227" s="95"/>
      <c r="I227" s="95">
        <v>0</v>
      </c>
      <c r="J227" s="95"/>
      <c r="K227" s="95"/>
      <c r="L227" s="95">
        <f t="shared" si="3"/>
        <v>0</v>
      </c>
      <c r="M227" s="95"/>
      <c r="N227" s="95"/>
    </row>
    <row r="228" spans="1:14" s="27" customFormat="1" ht="24.75" customHeight="1" hidden="1">
      <c r="A228" s="145">
        <v>2827</v>
      </c>
      <c r="B228" s="144" t="s">
        <v>822</v>
      </c>
      <c r="C228" s="144">
        <v>2</v>
      </c>
      <c r="D228" s="144">
        <v>7</v>
      </c>
      <c r="E228" s="146" t="s">
        <v>180</v>
      </c>
      <c r="F228" s="95">
        <v>0</v>
      </c>
      <c r="G228" s="95"/>
      <c r="H228" s="95">
        <v>0</v>
      </c>
      <c r="I228" s="95">
        <v>0</v>
      </c>
      <c r="J228" s="95"/>
      <c r="K228" s="95">
        <v>0</v>
      </c>
      <c r="L228" s="96">
        <f t="shared" si="3"/>
        <v>0</v>
      </c>
      <c r="M228" s="95"/>
      <c r="N228" s="95"/>
    </row>
    <row r="229" spans="1:14" s="27" customFormat="1" ht="36" customHeight="1" hidden="1">
      <c r="A229" s="145">
        <v>2830</v>
      </c>
      <c r="B229" s="144" t="s">
        <v>822</v>
      </c>
      <c r="C229" s="144">
        <v>3</v>
      </c>
      <c r="D229" s="144">
        <v>0</v>
      </c>
      <c r="E229" s="147" t="s">
        <v>181</v>
      </c>
      <c r="F229" s="95">
        <v>0</v>
      </c>
      <c r="G229" s="95">
        <v>0</v>
      </c>
      <c r="H229" s="95">
        <v>0</v>
      </c>
      <c r="I229" s="95">
        <v>0</v>
      </c>
      <c r="J229" s="95">
        <v>0</v>
      </c>
      <c r="K229" s="95">
        <v>0</v>
      </c>
      <c r="L229" s="95">
        <f t="shared" si="3"/>
        <v>0</v>
      </c>
      <c r="M229" s="95">
        <f>SUM(M231:M233)</f>
        <v>0</v>
      </c>
      <c r="N229" s="95">
        <f>SUM(N231:N233)</f>
        <v>0</v>
      </c>
    </row>
    <row r="230" spans="1:14" s="27" customFormat="1" ht="12.75" customHeight="1" hidden="1">
      <c r="A230" s="145"/>
      <c r="B230" s="144"/>
      <c r="C230" s="144"/>
      <c r="D230" s="144"/>
      <c r="E230" s="146" t="s">
        <v>320</v>
      </c>
      <c r="F230" s="95"/>
      <c r="G230" s="95"/>
      <c r="H230" s="95"/>
      <c r="I230" s="95"/>
      <c r="J230" s="95"/>
      <c r="K230" s="95"/>
      <c r="L230" s="95"/>
      <c r="M230" s="95"/>
      <c r="N230" s="95"/>
    </row>
    <row r="231" spans="1:14" s="27" customFormat="1" ht="12.75" customHeight="1" hidden="1">
      <c r="A231" s="145">
        <v>2831</v>
      </c>
      <c r="B231" s="144" t="s">
        <v>822</v>
      </c>
      <c r="C231" s="144">
        <v>3</v>
      </c>
      <c r="D231" s="144">
        <v>1</v>
      </c>
      <c r="E231" s="146" t="s">
        <v>182</v>
      </c>
      <c r="F231" s="95">
        <v>0</v>
      </c>
      <c r="G231" s="95">
        <v>0</v>
      </c>
      <c r="H231" s="95"/>
      <c r="I231" s="95">
        <v>0</v>
      </c>
      <c r="J231" s="95">
        <v>0</v>
      </c>
      <c r="K231" s="95"/>
      <c r="L231" s="95">
        <f>M231+N231</f>
        <v>0</v>
      </c>
      <c r="M231" s="95"/>
      <c r="N231" s="95"/>
    </row>
    <row r="232" spans="1:14" s="27" customFormat="1" ht="13.5" customHeight="1" hidden="1">
      <c r="A232" s="145">
        <v>2832</v>
      </c>
      <c r="B232" s="144" t="s">
        <v>822</v>
      </c>
      <c r="C232" s="144">
        <v>3</v>
      </c>
      <c r="D232" s="144">
        <v>2</v>
      </c>
      <c r="E232" s="146" t="s">
        <v>183</v>
      </c>
      <c r="F232" s="95">
        <v>0</v>
      </c>
      <c r="G232" s="95"/>
      <c r="H232" s="95"/>
      <c r="I232" s="95">
        <v>0</v>
      </c>
      <c r="J232" s="95"/>
      <c r="K232" s="95"/>
      <c r="L232" s="95">
        <f>M232+N232</f>
        <v>0</v>
      </c>
      <c r="M232" s="95"/>
      <c r="N232" s="95"/>
    </row>
    <row r="233" spans="1:14" s="27" customFormat="1" ht="11.25" customHeight="1" hidden="1">
      <c r="A233" s="145">
        <v>2833</v>
      </c>
      <c r="B233" s="144" t="s">
        <v>822</v>
      </c>
      <c r="C233" s="144">
        <v>3</v>
      </c>
      <c r="D233" s="144">
        <v>3</v>
      </c>
      <c r="E233" s="146" t="s">
        <v>184</v>
      </c>
      <c r="F233" s="95">
        <v>0</v>
      </c>
      <c r="G233" s="95"/>
      <c r="H233" s="95"/>
      <c r="I233" s="95">
        <v>0</v>
      </c>
      <c r="J233" s="95"/>
      <c r="K233" s="95"/>
      <c r="L233" s="95">
        <f>M233+N233</f>
        <v>0</v>
      </c>
      <c r="M233" s="95"/>
      <c r="N233" s="95"/>
    </row>
    <row r="234" spans="1:14" s="27" customFormat="1" ht="25.5" customHeight="1">
      <c r="A234" s="145">
        <v>2840</v>
      </c>
      <c r="B234" s="144" t="s">
        <v>822</v>
      </c>
      <c r="C234" s="144">
        <v>4</v>
      </c>
      <c r="D234" s="144">
        <v>0</v>
      </c>
      <c r="E234" s="147" t="s">
        <v>185</v>
      </c>
      <c r="F234" s="95">
        <v>5730</v>
      </c>
      <c r="G234" s="95">
        <v>0</v>
      </c>
      <c r="H234" s="95">
        <v>5730</v>
      </c>
      <c r="I234" s="95">
        <v>3640.8</v>
      </c>
      <c r="J234" s="95">
        <v>0</v>
      </c>
      <c r="K234" s="95">
        <v>3640.8</v>
      </c>
      <c r="L234" s="95">
        <f>M234+N234</f>
        <v>0</v>
      </c>
      <c r="M234" s="95">
        <f>SUM(M236:M238)</f>
        <v>0</v>
      </c>
      <c r="N234" s="95">
        <f>SUM(N236:N238)</f>
        <v>0</v>
      </c>
    </row>
    <row r="235" spans="1:14" s="27" customFormat="1" ht="12" customHeight="1">
      <c r="A235" s="145"/>
      <c r="B235" s="144"/>
      <c r="C235" s="144"/>
      <c r="D235" s="144"/>
      <c r="E235" s="146" t="s">
        <v>320</v>
      </c>
      <c r="F235" s="95"/>
      <c r="G235" s="95"/>
      <c r="H235" s="95"/>
      <c r="I235" s="95"/>
      <c r="J235" s="95"/>
      <c r="K235" s="95"/>
      <c r="L235" s="95"/>
      <c r="M235" s="95"/>
      <c r="N235" s="95"/>
    </row>
    <row r="236" spans="1:14" s="27" customFormat="1" ht="13.5" customHeight="1" hidden="1">
      <c r="A236" s="145">
        <v>2841</v>
      </c>
      <c r="B236" s="144" t="s">
        <v>822</v>
      </c>
      <c r="C236" s="144">
        <v>4</v>
      </c>
      <c r="D236" s="144">
        <v>1</v>
      </c>
      <c r="E236" s="146" t="s">
        <v>186</v>
      </c>
      <c r="F236" s="95">
        <v>0</v>
      </c>
      <c r="G236" s="95"/>
      <c r="H236" s="95"/>
      <c r="I236" s="95">
        <v>0</v>
      </c>
      <c r="J236" s="95"/>
      <c r="K236" s="95"/>
      <c r="L236" s="95">
        <f>M236+N236</f>
        <v>0</v>
      </c>
      <c r="M236" s="95"/>
      <c r="N236" s="95"/>
    </row>
    <row r="237" spans="1:14" s="27" customFormat="1" ht="37.5" customHeight="1" hidden="1">
      <c r="A237" s="145">
        <v>2842</v>
      </c>
      <c r="B237" s="144" t="s">
        <v>822</v>
      </c>
      <c r="C237" s="144">
        <v>4</v>
      </c>
      <c r="D237" s="144">
        <v>2</v>
      </c>
      <c r="E237" s="146" t="s">
        <v>187</v>
      </c>
      <c r="F237" s="95">
        <v>0</v>
      </c>
      <c r="G237" s="95"/>
      <c r="H237" s="95"/>
      <c r="I237" s="95">
        <v>0</v>
      </c>
      <c r="J237" s="95"/>
      <c r="K237" s="95"/>
      <c r="L237" s="95">
        <f>M237+N237</f>
        <v>0</v>
      </c>
      <c r="M237" s="95">
        <f>'[1]ajl mshak.mijocarum'!K34</f>
        <v>0</v>
      </c>
      <c r="N237" s="95"/>
    </row>
    <row r="238" spans="1:14" s="27" customFormat="1" ht="24.75" customHeight="1">
      <c r="A238" s="145">
        <v>2843</v>
      </c>
      <c r="B238" s="144" t="s">
        <v>822</v>
      </c>
      <c r="C238" s="144">
        <v>4</v>
      </c>
      <c r="D238" s="144">
        <v>3</v>
      </c>
      <c r="E238" s="146" t="s">
        <v>185</v>
      </c>
      <c r="F238" s="95">
        <v>5730</v>
      </c>
      <c r="G238" s="95"/>
      <c r="H238" s="95">
        <v>5730</v>
      </c>
      <c r="I238" s="95">
        <v>3640.8</v>
      </c>
      <c r="J238" s="95"/>
      <c r="K238" s="95">
        <v>3640.8</v>
      </c>
      <c r="L238" s="96">
        <f>M238+N238</f>
        <v>0</v>
      </c>
      <c r="M238" s="95"/>
      <c r="N238" s="95"/>
    </row>
    <row r="239" spans="1:14" s="27" customFormat="1" ht="23.25" customHeight="1" hidden="1">
      <c r="A239" s="145">
        <v>2850</v>
      </c>
      <c r="B239" s="144" t="s">
        <v>822</v>
      </c>
      <c r="C239" s="144">
        <v>5</v>
      </c>
      <c r="D239" s="144">
        <v>0</v>
      </c>
      <c r="E239" s="149" t="s">
        <v>188</v>
      </c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f>M239+N239</f>
        <v>0</v>
      </c>
      <c r="M239" s="95">
        <f>M241</f>
        <v>0</v>
      </c>
      <c r="N239" s="95">
        <f>N241</f>
        <v>0</v>
      </c>
    </row>
    <row r="240" spans="1:14" s="27" customFormat="1" ht="21" customHeight="1" hidden="1">
      <c r="A240" s="145"/>
      <c r="B240" s="144"/>
      <c r="C240" s="144"/>
      <c r="D240" s="144"/>
      <c r="E240" s="146" t="s">
        <v>320</v>
      </c>
      <c r="F240" s="95"/>
      <c r="G240" s="95"/>
      <c r="H240" s="95"/>
      <c r="I240" s="95"/>
      <c r="J240" s="95"/>
      <c r="K240" s="95"/>
      <c r="L240" s="95"/>
      <c r="M240" s="95"/>
      <c r="N240" s="95"/>
    </row>
    <row r="241" spans="1:14" s="27" customFormat="1" ht="12.75" customHeight="1" hidden="1">
      <c r="A241" s="145">
        <v>2851</v>
      </c>
      <c r="B241" s="144" t="s">
        <v>822</v>
      </c>
      <c r="C241" s="144">
        <v>5</v>
      </c>
      <c r="D241" s="144">
        <v>1</v>
      </c>
      <c r="E241" s="150" t="s">
        <v>188</v>
      </c>
      <c r="F241" s="95">
        <v>0</v>
      </c>
      <c r="G241" s="95"/>
      <c r="H241" s="95"/>
      <c r="I241" s="95">
        <v>0</v>
      </c>
      <c r="J241" s="95"/>
      <c r="K241" s="95"/>
      <c r="L241" s="96">
        <f>M241+N241</f>
        <v>0</v>
      </c>
      <c r="M241" s="95"/>
      <c r="N241" s="95"/>
    </row>
    <row r="242" spans="1:14" s="27" customFormat="1" ht="24.75" customHeight="1" hidden="1">
      <c r="A242" s="145">
        <v>2860</v>
      </c>
      <c r="B242" s="144" t="s">
        <v>822</v>
      </c>
      <c r="C242" s="144">
        <v>6</v>
      </c>
      <c r="D242" s="144">
        <v>0</v>
      </c>
      <c r="E242" s="149" t="s">
        <v>189</v>
      </c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f>M242+N242</f>
        <v>0</v>
      </c>
      <c r="M242" s="95">
        <f>M244</f>
        <v>0</v>
      </c>
      <c r="N242" s="95">
        <f>N244</f>
        <v>0</v>
      </c>
    </row>
    <row r="243" spans="1:14" s="27" customFormat="1" ht="37.5" customHeight="1" hidden="1">
      <c r="A243" s="145"/>
      <c r="B243" s="144"/>
      <c r="C243" s="144"/>
      <c r="D243" s="144"/>
      <c r="E243" s="146" t="s">
        <v>320</v>
      </c>
      <c r="F243" s="95"/>
      <c r="G243" s="95"/>
      <c r="H243" s="95"/>
      <c r="I243" s="95"/>
      <c r="J243" s="95"/>
      <c r="K243" s="95"/>
      <c r="L243" s="95"/>
      <c r="M243" s="95"/>
      <c r="N243" s="95"/>
    </row>
    <row r="244" spans="1:14" s="27" customFormat="1" ht="12.75" customHeight="1" hidden="1">
      <c r="A244" s="145">
        <v>2861</v>
      </c>
      <c r="B244" s="144" t="s">
        <v>822</v>
      </c>
      <c r="C244" s="144">
        <v>6</v>
      </c>
      <c r="D244" s="144">
        <v>1</v>
      </c>
      <c r="E244" s="150" t="s">
        <v>189</v>
      </c>
      <c r="F244" s="95">
        <v>0</v>
      </c>
      <c r="G244" s="95"/>
      <c r="H244" s="95"/>
      <c r="I244" s="95">
        <v>0</v>
      </c>
      <c r="J244" s="95"/>
      <c r="K244" s="95"/>
      <c r="L244" s="96">
        <f>M244+N244</f>
        <v>0</v>
      </c>
      <c r="M244" s="95"/>
      <c r="N244" s="95"/>
    </row>
    <row r="245" spans="1:14" s="27" customFormat="1" ht="36" customHeight="1">
      <c r="A245" s="143">
        <v>2900</v>
      </c>
      <c r="B245" s="144" t="s">
        <v>823</v>
      </c>
      <c r="C245" s="144">
        <v>0</v>
      </c>
      <c r="D245" s="144">
        <v>0</v>
      </c>
      <c r="E245" s="142" t="s">
        <v>888</v>
      </c>
      <c r="F245" s="95">
        <v>1300</v>
      </c>
      <c r="G245" s="95">
        <v>1300</v>
      </c>
      <c r="H245" s="95">
        <v>0</v>
      </c>
      <c r="I245" s="95">
        <v>1190</v>
      </c>
      <c r="J245" s="95">
        <v>1190</v>
      </c>
      <c r="K245" s="95">
        <v>0</v>
      </c>
      <c r="L245" s="95">
        <f>M245+N245</f>
        <v>871.6</v>
      </c>
      <c r="M245" s="95">
        <f>M247+M251+M255+M259+M263+M267+M270+M273</f>
        <v>871.6</v>
      </c>
      <c r="N245" s="95">
        <f>N247+N251+N255+N259+N263+N267+N270+N273</f>
        <v>0</v>
      </c>
    </row>
    <row r="246" spans="1:14" s="27" customFormat="1" ht="12.75" customHeight="1">
      <c r="A246" s="145"/>
      <c r="B246" s="144"/>
      <c r="C246" s="144"/>
      <c r="D246" s="144"/>
      <c r="E246" s="146" t="s">
        <v>318</v>
      </c>
      <c r="F246" s="95"/>
      <c r="G246" s="95"/>
      <c r="H246" s="95"/>
      <c r="I246" s="95"/>
      <c r="J246" s="95"/>
      <c r="K246" s="95"/>
      <c r="L246" s="96"/>
      <c r="M246" s="95"/>
      <c r="N246" s="95"/>
    </row>
    <row r="247" spans="1:14" s="27" customFormat="1" ht="24.75" customHeight="1" hidden="1">
      <c r="A247" s="145">
        <v>2910</v>
      </c>
      <c r="B247" s="144" t="s">
        <v>823</v>
      </c>
      <c r="C247" s="144">
        <v>1</v>
      </c>
      <c r="D247" s="144">
        <v>0</v>
      </c>
      <c r="E247" s="147" t="s">
        <v>477</v>
      </c>
      <c r="F247" s="95">
        <v>0</v>
      </c>
      <c r="G247" s="95">
        <v>0</v>
      </c>
      <c r="H247" s="95">
        <v>0</v>
      </c>
      <c r="I247" s="95">
        <v>0</v>
      </c>
      <c r="J247" s="95">
        <v>0</v>
      </c>
      <c r="K247" s="95">
        <v>0</v>
      </c>
      <c r="L247" s="95">
        <f>M247+N247</f>
        <v>0</v>
      </c>
      <c r="M247" s="95">
        <f>SUM(M249:M250)</f>
        <v>0</v>
      </c>
      <c r="N247" s="95">
        <f>SUM(N249:N250)</f>
        <v>0</v>
      </c>
    </row>
    <row r="248" spans="1:14" s="27" customFormat="1" ht="12.75" customHeight="1" hidden="1">
      <c r="A248" s="145"/>
      <c r="B248" s="144"/>
      <c r="C248" s="144"/>
      <c r="D248" s="144"/>
      <c r="E248" s="146" t="s">
        <v>320</v>
      </c>
      <c r="F248" s="95"/>
      <c r="G248" s="95"/>
      <c r="H248" s="95"/>
      <c r="I248" s="95"/>
      <c r="J248" s="95"/>
      <c r="K248" s="95"/>
      <c r="L248" s="95"/>
      <c r="M248" s="95"/>
      <c r="N248" s="95"/>
    </row>
    <row r="249" spans="1:14" s="27" customFormat="1" ht="12.75" customHeight="1" hidden="1">
      <c r="A249" s="145">
        <v>2911</v>
      </c>
      <c r="B249" s="144" t="s">
        <v>823</v>
      </c>
      <c r="C249" s="144">
        <v>1</v>
      </c>
      <c r="D249" s="144">
        <v>1</v>
      </c>
      <c r="E249" s="146" t="s">
        <v>478</v>
      </c>
      <c r="F249" s="95">
        <v>0</v>
      </c>
      <c r="G249" s="95">
        <v>0</v>
      </c>
      <c r="H249" s="95">
        <v>0</v>
      </c>
      <c r="I249" s="95">
        <v>0</v>
      </c>
      <c r="J249" s="95">
        <v>0</v>
      </c>
      <c r="K249" s="95">
        <v>0</v>
      </c>
      <c r="L249" s="95">
        <f>M249+N249</f>
        <v>0</v>
      </c>
      <c r="M249" s="95"/>
      <c r="N249" s="95"/>
    </row>
    <row r="250" spans="1:14" s="27" customFormat="1" ht="12.75" customHeight="1" hidden="1">
      <c r="A250" s="145">
        <v>2912</v>
      </c>
      <c r="B250" s="144" t="s">
        <v>823</v>
      </c>
      <c r="C250" s="144">
        <v>1</v>
      </c>
      <c r="D250" s="144">
        <v>2</v>
      </c>
      <c r="E250" s="146" t="s">
        <v>420</v>
      </c>
      <c r="F250" s="95">
        <v>0</v>
      </c>
      <c r="G250" s="95"/>
      <c r="H250" s="95"/>
      <c r="I250" s="95">
        <v>0</v>
      </c>
      <c r="J250" s="95"/>
      <c r="K250" s="95"/>
      <c r="L250" s="95">
        <f>M250+N250</f>
        <v>0</v>
      </c>
      <c r="M250" s="95"/>
      <c r="N250" s="95"/>
    </row>
    <row r="251" spans="1:14" s="27" customFormat="1" ht="13.5" customHeight="1">
      <c r="A251" s="145">
        <v>2920</v>
      </c>
      <c r="B251" s="144" t="s">
        <v>823</v>
      </c>
      <c r="C251" s="144">
        <v>2</v>
      </c>
      <c r="D251" s="144">
        <v>0</v>
      </c>
      <c r="E251" s="147" t="s">
        <v>421</v>
      </c>
      <c r="F251" s="95">
        <v>800</v>
      </c>
      <c r="G251" s="95">
        <v>800</v>
      </c>
      <c r="H251" s="95">
        <v>0</v>
      </c>
      <c r="I251" s="95">
        <v>800</v>
      </c>
      <c r="J251" s="95">
        <v>800</v>
      </c>
      <c r="K251" s="95">
        <v>0</v>
      </c>
      <c r="L251" s="95">
        <f>M251+N251</f>
        <v>481.6</v>
      </c>
      <c r="M251" s="95">
        <f>SUM(M253:M254)</f>
        <v>481.6</v>
      </c>
      <c r="N251" s="95">
        <f>SUM(N253:N254)</f>
        <v>0</v>
      </c>
    </row>
    <row r="252" spans="1:14" s="27" customFormat="1" ht="14.25" customHeight="1">
      <c r="A252" s="145"/>
      <c r="B252" s="144"/>
      <c r="C252" s="144"/>
      <c r="D252" s="144"/>
      <c r="E252" s="146" t="s">
        <v>320</v>
      </c>
      <c r="F252" s="95"/>
      <c r="G252" s="95"/>
      <c r="H252" s="95"/>
      <c r="I252" s="95"/>
      <c r="J252" s="95"/>
      <c r="K252" s="95"/>
      <c r="L252" s="95"/>
      <c r="M252" s="95"/>
      <c r="N252" s="95"/>
    </row>
    <row r="253" spans="1:14" s="27" customFormat="1" ht="15" customHeight="1" hidden="1">
      <c r="A253" s="145">
        <v>2921</v>
      </c>
      <c r="B253" s="144" t="s">
        <v>823</v>
      </c>
      <c r="C253" s="144">
        <v>2</v>
      </c>
      <c r="D253" s="144">
        <v>1</v>
      </c>
      <c r="E253" s="146" t="s">
        <v>422</v>
      </c>
      <c r="F253" s="95">
        <v>0</v>
      </c>
      <c r="G253" s="95"/>
      <c r="H253" s="95">
        <v>0</v>
      </c>
      <c r="I253" s="95">
        <v>0</v>
      </c>
      <c r="J253" s="95"/>
      <c r="K253" s="95">
        <v>0</v>
      </c>
      <c r="L253" s="95">
        <f>M253+N253</f>
        <v>0</v>
      </c>
      <c r="M253" s="95"/>
      <c r="N253" s="95"/>
    </row>
    <row r="254" spans="1:14" s="27" customFormat="1" ht="12.75" customHeight="1">
      <c r="A254" s="145">
        <v>2922</v>
      </c>
      <c r="B254" s="144" t="s">
        <v>823</v>
      </c>
      <c r="C254" s="144">
        <v>2</v>
      </c>
      <c r="D254" s="144">
        <v>2</v>
      </c>
      <c r="E254" s="146" t="s">
        <v>423</v>
      </c>
      <c r="F254" s="95">
        <v>800</v>
      </c>
      <c r="G254" s="95">
        <v>800</v>
      </c>
      <c r="H254" s="95"/>
      <c r="I254" s="95">
        <v>800</v>
      </c>
      <c r="J254" s="95">
        <v>800</v>
      </c>
      <c r="K254" s="95"/>
      <c r="L254" s="95">
        <f>M254+N254</f>
        <v>481.6</v>
      </c>
      <c r="M254" s="95">
        <v>481.6</v>
      </c>
      <c r="N254" s="95"/>
    </row>
    <row r="255" spans="1:14" s="27" customFormat="1" ht="36.75" customHeight="1" hidden="1">
      <c r="A255" s="145">
        <v>2930</v>
      </c>
      <c r="B255" s="144" t="s">
        <v>823</v>
      </c>
      <c r="C255" s="144">
        <v>3</v>
      </c>
      <c r="D255" s="144">
        <v>0</v>
      </c>
      <c r="E255" s="147" t="s">
        <v>244</v>
      </c>
      <c r="F255" s="95">
        <v>0</v>
      </c>
      <c r="G255" s="95">
        <v>0</v>
      </c>
      <c r="H255" s="95">
        <v>0</v>
      </c>
      <c r="I255" s="95">
        <v>0</v>
      </c>
      <c r="J255" s="95">
        <v>0</v>
      </c>
      <c r="K255" s="95">
        <v>0</v>
      </c>
      <c r="L255" s="95">
        <f>M255+N255</f>
        <v>0</v>
      </c>
      <c r="M255" s="95">
        <f>SUM(M257:M258)</f>
        <v>0</v>
      </c>
      <c r="N255" s="95">
        <f>SUM(N257:N258)</f>
        <v>0</v>
      </c>
    </row>
    <row r="256" spans="1:14" s="27" customFormat="1" ht="12.75" customHeight="1" hidden="1">
      <c r="A256" s="145"/>
      <c r="B256" s="144"/>
      <c r="C256" s="144"/>
      <c r="D256" s="144"/>
      <c r="E256" s="146" t="s">
        <v>320</v>
      </c>
      <c r="F256" s="95"/>
      <c r="G256" s="95"/>
      <c r="H256" s="95"/>
      <c r="I256" s="95"/>
      <c r="J256" s="95"/>
      <c r="K256" s="95"/>
      <c r="L256" s="95"/>
      <c r="M256" s="95"/>
      <c r="N256" s="95"/>
    </row>
    <row r="257" spans="1:14" s="27" customFormat="1" ht="13.5" customHeight="1" hidden="1">
      <c r="A257" s="145">
        <v>2931</v>
      </c>
      <c r="B257" s="144" t="s">
        <v>823</v>
      </c>
      <c r="C257" s="144">
        <v>3</v>
      </c>
      <c r="D257" s="144">
        <v>1</v>
      </c>
      <c r="E257" s="146" t="s">
        <v>245</v>
      </c>
      <c r="F257" s="95">
        <v>0</v>
      </c>
      <c r="G257" s="95"/>
      <c r="H257" s="95"/>
      <c r="I257" s="95">
        <v>0</v>
      </c>
      <c r="J257" s="95"/>
      <c r="K257" s="95"/>
      <c r="L257" s="95">
        <f>M257+N257</f>
        <v>0</v>
      </c>
      <c r="M257" s="95"/>
      <c r="N257" s="95"/>
    </row>
    <row r="258" spans="1:14" s="27" customFormat="1" ht="13.5" customHeight="1" hidden="1">
      <c r="A258" s="145">
        <v>2932</v>
      </c>
      <c r="B258" s="144" t="s">
        <v>823</v>
      </c>
      <c r="C258" s="144">
        <v>3</v>
      </c>
      <c r="D258" s="144">
        <v>2</v>
      </c>
      <c r="E258" s="146" t="s">
        <v>246</v>
      </c>
      <c r="F258" s="95">
        <v>0</v>
      </c>
      <c r="G258" s="95">
        <v>0</v>
      </c>
      <c r="H258" s="95"/>
      <c r="I258" s="95">
        <v>0</v>
      </c>
      <c r="J258" s="95">
        <v>0</v>
      </c>
      <c r="K258" s="95"/>
      <c r="L258" s="96">
        <f>M258+N258</f>
        <v>0</v>
      </c>
      <c r="M258" s="95">
        <f>'[1]texnikum usman varc'!K34</f>
        <v>0</v>
      </c>
      <c r="N258" s="95"/>
    </row>
    <row r="259" spans="1:14" s="27" customFormat="1" ht="12.75" customHeight="1">
      <c r="A259" s="145">
        <v>2940</v>
      </c>
      <c r="B259" s="144" t="s">
        <v>823</v>
      </c>
      <c r="C259" s="144">
        <v>4</v>
      </c>
      <c r="D259" s="144">
        <v>0</v>
      </c>
      <c r="E259" s="147" t="s">
        <v>247</v>
      </c>
      <c r="F259" s="95">
        <v>500</v>
      </c>
      <c r="G259" s="95">
        <v>500</v>
      </c>
      <c r="H259" s="95">
        <v>0</v>
      </c>
      <c r="I259" s="95">
        <v>390</v>
      </c>
      <c r="J259" s="95">
        <v>390</v>
      </c>
      <c r="K259" s="95">
        <v>0</v>
      </c>
      <c r="L259" s="95">
        <f>M259+N259</f>
        <v>390</v>
      </c>
      <c r="M259" s="95">
        <f>SUM(M261:M262)</f>
        <v>390</v>
      </c>
      <c r="N259" s="95">
        <f>SUM(N261:N262)</f>
        <v>0</v>
      </c>
    </row>
    <row r="260" spans="1:14" s="27" customFormat="1" ht="12.75" customHeight="1">
      <c r="A260" s="145"/>
      <c r="B260" s="144"/>
      <c r="C260" s="144"/>
      <c r="D260" s="144"/>
      <c r="E260" s="146" t="s">
        <v>320</v>
      </c>
      <c r="F260" s="95"/>
      <c r="G260" s="95"/>
      <c r="H260" s="95"/>
      <c r="I260" s="95"/>
      <c r="J260" s="95"/>
      <c r="K260" s="95"/>
      <c r="L260" s="95"/>
      <c r="M260" s="95"/>
      <c r="N260" s="95"/>
    </row>
    <row r="261" spans="1:14" s="27" customFormat="1" ht="12" customHeight="1">
      <c r="A261" s="145">
        <v>2941</v>
      </c>
      <c r="B261" s="144" t="s">
        <v>823</v>
      </c>
      <c r="C261" s="144">
        <v>4</v>
      </c>
      <c r="D261" s="144">
        <v>1</v>
      </c>
      <c r="E261" s="146" t="s">
        <v>248</v>
      </c>
      <c r="F261" s="95">
        <v>500</v>
      </c>
      <c r="G261" s="95">
        <v>500</v>
      </c>
      <c r="H261" s="95"/>
      <c r="I261" s="95">
        <v>390</v>
      </c>
      <c r="J261" s="95">
        <v>390</v>
      </c>
      <c r="K261" s="95"/>
      <c r="L261" s="95">
        <f>M261+N261</f>
        <v>390</v>
      </c>
      <c r="M261" s="95">
        <v>390</v>
      </c>
      <c r="N261" s="95"/>
    </row>
    <row r="262" spans="1:14" s="27" customFormat="1" ht="12.75" customHeight="1" hidden="1">
      <c r="A262" s="145">
        <v>2942</v>
      </c>
      <c r="B262" s="144" t="s">
        <v>823</v>
      </c>
      <c r="C262" s="144">
        <v>4</v>
      </c>
      <c r="D262" s="144">
        <v>2</v>
      </c>
      <c r="E262" s="146" t="s">
        <v>249</v>
      </c>
      <c r="F262" s="95">
        <v>0</v>
      </c>
      <c r="G262" s="95"/>
      <c r="H262" s="95"/>
      <c r="I262" s="95">
        <v>0</v>
      </c>
      <c r="J262" s="95"/>
      <c r="K262" s="95"/>
      <c r="L262" s="96">
        <f>M262+N262</f>
        <v>0</v>
      </c>
      <c r="M262" s="95"/>
      <c r="N262" s="95"/>
    </row>
    <row r="263" spans="1:14" s="27" customFormat="1" ht="12.75" customHeight="1" hidden="1">
      <c r="A263" s="145">
        <v>2950</v>
      </c>
      <c r="B263" s="144" t="s">
        <v>823</v>
      </c>
      <c r="C263" s="144">
        <v>5</v>
      </c>
      <c r="D263" s="144">
        <v>0</v>
      </c>
      <c r="E263" s="147" t="s">
        <v>250</v>
      </c>
      <c r="F263" s="95">
        <v>0</v>
      </c>
      <c r="G263" s="95">
        <v>0</v>
      </c>
      <c r="H263" s="95">
        <v>0</v>
      </c>
      <c r="I263" s="95">
        <v>0</v>
      </c>
      <c r="J263" s="95">
        <v>0</v>
      </c>
      <c r="K263" s="95">
        <v>0</v>
      </c>
      <c r="L263" s="95">
        <f>M263+N263</f>
        <v>0</v>
      </c>
      <c r="M263" s="95">
        <f>SUM(M265:M266)</f>
        <v>0</v>
      </c>
      <c r="N263" s="95">
        <f>SUM(N265:N266)</f>
        <v>0</v>
      </c>
    </row>
    <row r="264" spans="1:14" s="27" customFormat="1" ht="12.75" customHeight="1" hidden="1">
      <c r="A264" s="145"/>
      <c r="B264" s="144"/>
      <c r="C264" s="144"/>
      <c r="D264" s="144"/>
      <c r="E264" s="146" t="s">
        <v>320</v>
      </c>
      <c r="F264" s="95"/>
      <c r="G264" s="95"/>
      <c r="H264" s="95"/>
      <c r="I264" s="95"/>
      <c r="J264" s="95"/>
      <c r="K264" s="95"/>
      <c r="L264" s="95"/>
      <c r="M264" s="95"/>
      <c r="N264" s="95"/>
    </row>
    <row r="265" spans="1:14" s="27" customFormat="1" ht="12.75" customHeight="1" hidden="1">
      <c r="A265" s="145">
        <v>2951</v>
      </c>
      <c r="B265" s="144" t="s">
        <v>823</v>
      </c>
      <c r="C265" s="144">
        <v>5</v>
      </c>
      <c r="D265" s="144">
        <v>1</v>
      </c>
      <c r="E265" s="146" t="s">
        <v>251</v>
      </c>
      <c r="F265" s="95">
        <v>0</v>
      </c>
      <c r="G265" s="95">
        <v>0</v>
      </c>
      <c r="H265" s="95">
        <v>0</v>
      </c>
      <c r="I265" s="95">
        <v>0</v>
      </c>
      <c r="J265" s="95">
        <v>0</v>
      </c>
      <c r="K265" s="95">
        <v>0</v>
      </c>
      <c r="L265" s="95">
        <f>M265+N265</f>
        <v>0</v>
      </c>
      <c r="M265" s="95"/>
      <c r="N265" s="95"/>
    </row>
    <row r="266" spans="1:14" s="27" customFormat="1" ht="13.5" customHeight="1" hidden="1">
      <c r="A266" s="145">
        <v>2952</v>
      </c>
      <c r="B266" s="144" t="s">
        <v>823</v>
      </c>
      <c r="C266" s="144">
        <v>5</v>
      </c>
      <c r="D266" s="144">
        <v>2</v>
      </c>
      <c r="E266" s="146" t="s">
        <v>252</v>
      </c>
      <c r="F266" s="95">
        <v>0</v>
      </c>
      <c r="G266" s="95"/>
      <c r="H266" s="95"/>
      <c r="I266" s="95">
        <v>0</v>
      </c>
      <c r="J266" s="95"/>
      <c r="K266" s="95"/>
      <c r="L266" s="96">
        <f>M266+N266</f>
        <v>0</v>
      </c>
      <c r="M266" s="95"/>
      <c r="N266" s="95"/>
    </row>
    <row r="267" spans="1:14" s="27" customFormat="1" ht="24.75" customHeight="1" hidden="1">
      <c r="A267" s="145">
        <v>2960</v>
      </c>
      <c r="B267" s="144" t="s">
        <v>823</v>
      </c>
      <c r="C267" s="144">
        <v>6</v>
      </c>
      <c r="D267" s="144">
        <v>0</v>
      </c>
      <c r="E267" s="147" t="s">
        <v>253</v>
      </c>
      <c r="F267" s="95">
        <v>0</v>
      </c>
      <c r="G267" s="95">
        <v>0</v>
      </c>
      <c r="H267" s="95">
        <v>0</v>
      </c>
      <c r="I267" s="95">
        <v>0</v>
      </c>
      <c r="J267" s="95">
        <v>0</v>
      </c>
      <c r="K267" s="95">
        <v>0</v>
      </c>
      <c r="L267" s="95">
        <f>M267+N267</f>
        <v>0</v>
      </c>
      <c r="M267" s="95">
        <f>M269</f>
        <v>0</v>
      </c>
      <c r="N267" s="95">
        <f>N269</f>
        <v>0</v>
      </c>
    </row>
    <row r="268" spans="1:14" s="27" customFormat="1" ht="12" customHeight="1" hidden="1">
      <c r="A268" s="145"/>
      <c r="B268" s="144"/>
      <c r="C268" s="144"/>
      <c r="D268" s="144"/>
      <c r="E268" s="146" t="s">
        <v>320</v>
      </c>
      <c r="F268" s="95"/>
      <c r="G268" s="95"/>
      <c r="H268" s="95"/>
      <c r="I268" s="95"/>
      <c r="J268" s="95"/>
      <c r="K268" s="95"/>
      <c r="L268" s="95"/>
      <c r="M268" s="95"/>
      <c r="N268" s="95"/>
    </row>
    <row r="269" spans="1:14" s="27" customFormat="1" ht="26.25" customHeight="1" hidden="1">
      <c r="A269" s="145">
        <v>2961</v>
      </c>
      <c r="B269" s="144" t="s">
        <v>823</v>
      </c>
      <c r="C269" s="144">
        <v>6</v>
      </c>
      <c r="D269" s="144">
        <v>1</v>
      </c>
      <c r="E269" s="146" t="s">
        <v>253</v>
      </c>
      <c r="F269" s="95">
        <v>0</v>
      </c>
      <c r="G269" s="95">
        <v>0</v>
      </c>
      <c r="H269" s="95"/>
      <c r="I269" s="95">
        <v>0</v>
      </c>
      <c r="J269" s="95">
        <v>0</v>
      </c>
      <c r="K269" s="95"/>
      <c r="L269" s="96">
        <f>M269+N269</f>
        <v>0</v>
      </c>
      <c r="M269" s="95"/>
      <c r="N269" s="95"/>
    </row>
    <row r="270" spans="1:14" s="27" customFormat="1" ht="27" customHeight="1" hidden="1">
      <c r="A270" s="145">
        <v>2970</v>
      </c>
      <c r="B270" s="144" t="s">
        <v>823</v>
      </c>
      <c r="C270" s="144">
        <v>7</v>
      </c>
      <c r="D270" s="144">
        <v>0</v>
      </c>
      <c r="E270" s="147" t="s">
        <v>254</v>
      </c>
      <c r="F270" s="95">
        <v>0</v>
      </c>
      <c r="G270" s="95">
        <v>0</v>
      </c>
      <c r="H270" s="95">
        <v>0</v>
      </c>
      <c r="I270" s="95">
        <v>0</v>
      </c>
      <c r="J270" s="95">
        <v>0</v>
      </c>
      <c r="K270" s="95">
        <v>0</v>
      </c>
      <c r="L270" s="95">
        <f>M270+N270</f>
        <v>0</v>
      </c>
      <c r="M270" s="95">
        <f>M272</f>
        <v>0</v>
      </c>
      <c r="N270" s="95">
        <f>N272</f>
        <v>0</v>
      </c>
    </row>
    <row r="271" spans="1:14" s="27" customFormat="1" ht="12.75" customHeight="1" hidden="1">
      <c r="A271" s="145"/>
      <c r="B271" s="144"/>
      <c r="C271" s="144"/>
      <c r="D271" s="144"/>
      <c r="E271" s="146" t="s">
        <v>320</v>
      </c>
      <c r="F271" s="95"/>
      <c r="G271" s="95"/>
      <c r="H271" s="95"/>
      <c r="I271" s="95"/>
      <c r="J271" s="95"/>
      <c r="K271" s="95"/>
      <c r="L271" s="95"/>
      <c r="M271" s="95"/>
      <c r="N271" s="95"/>
    </row>
    <row r="272" spans="1:14" s="27" customFormat="1" ht="12.75" customHeight="1" hidden="1">
      <c r="A272" s="145">
        <v>2971</v>
      </c>
      <c r="B272" s="144" t="s">
        <v>823</v>
      </c>
      <c r="C272" s="144">
        <v>7</v>
      </c>
      <c r="D272" s="144">
        <v>1</v>
      </c>
      <c r="E272" s="146" t="s">
        <v>254</v>
      </c>
      <c r="F272" s="95">
        <v>0</v>
      </c>
      <c r="G272" s="95"/>
      <c r="H272" s="95"/>
      <c r="I272" s="95">
        <v>0</v>
      </c>
      <c r="J272" s="95"/>
      <c r="K272" s="95"/>
      <c r="L272" s="96">
        <f>M272+N272</f>
        <v>0</v>
      </c>
      <c r="M272" s="95"/>
      <c r="N272" s="95"/>
    </row>
    <row r="273" spans="1:14" s="27" customFormat="1" ht="1.5" customHeight="1" hidden="1">
      <c r="A273" s="145">
        <v>2980</v>
      </c>
      <c r="B273" s="144" t="s">
        <v>823</v>
      </c>
      <c r="C273" s="144">
        <v>8</v>
      </c>
      <c r="D273" s="144">
        <v>0</v>
      </c>
      <c r="E273" s="147" t="s">
        <v>255</v>
      </c>
      <c r="F273" s="95">
        <v>0</v>
      </c>
      <c r="G273" s="95">
        <v>0</v>
      </c>
      <c r="H273" s="95">
        <v>0</v>
      </c>
      <c r="I273" s="95">
        <v>0</v>
      </c>
      <c r="J273" s="95">
        <v>0</v>
      </c>
      <c r="K273" s="95">
        <v>0</v>
      </c>
      <c r="L273" s="95">
        <f>M273+N273</f>
        <v>0</v>
      </c>
      <c r="M273" s="95">
        <f>M275</f>
        <v>0</v>
      </c>
      <c r="N273" s="95">
        <f>N275</f>
        <v>0</v>
      </c>
    </row>
    <row r="274" spans="1:14" s="27" customFormat="1" ht="35.25" customHeight="1" hidden="1">
      <c r="A274" s="145"/>
      <c r="B274" s="144"/>
      <c r="C274" s="144"/>
      <c r="D274" s="144"/>
      <c r="E274" s="146" t="s">
        <v>320</v>
      </c>
      <c r="F274" s="95"/>
      <c r="G274" s="95"/>
      <c r="H274" s="95"/>
      <c r="I274" s="95"/>
      <c r="J274" s="95"/>
      <c r="K274" s="95"/>
      <c r="L274" s="95"/>
      <c r="M274" s="95"/>
      <c r="N274" s="95"/>
    </row>
    <row r="275" spans="1:14" s="27" customFormat="1" ht="12.75" customHeight="1" hidden="1">
      <c r="A275" s="145">
        <v>2981</v>
      </c>
      <c r="B275" s="144" t="s">
        <v>823</v>
      </c>
      <c r="C275" s="144">
        <v>8</v>
      </c>
      <c r="D275" s="144">
        <v>1</v>
      </c>
      <c r="E275" s="146" t="s">
        <v>255</v>
      </c>
      <c r="F275" s="95">
        <v>0</v>
      </c>
      <c r="G275" s="95"/>
      <c r="H275" s="95"/>
      <c r="I275" s="95">
        <v>0</v>
      </c>
      <c r="J275" s="95"/>
      <c r="K275" s="95"/>
      <c r="L275" s="95">
        <f>M275+N275</f>
        <v>0</v>
      </c>
      <c r="M275" s="95"/>
      <c r="N275" s="95"/>
    </row>
    <row r="276" spans="1:14" s="27" customFormat="1" ht="35.25" customHeight="1">
      <c r="A276" s="143">
        <v>3000</v>
      </c>
      <c r="B276" s="144" t="s">
        <v>824</v>
      </c>
      <c r="C276" s="144">
        <v>0</v>
      </c>
      <c r="D276" s="144">
        <v>0</v>
      </c>
      <c r="E276" s="142" t="s">
        <v>889</v>
      </c>
      <c r="F276" s="95">
        <v>960</v>
      </c>
      <c r="G276" s="95">
        <v>960</v>
      </c>
      <c r="H276" s="95">
        <v>0</v>
      </c>
      <c r="I276" s="95">
        <v>1070</v>
      </c>
      <c r="J276" s="95">
        <v>1070</v>
      </c>
      <c r="K276" s="95">
        <v>0</v>
      </c>
      <c r="L276" s="95">
        <f>M276+N276</f>
        <v>1069</v>
      </c>
      <c r="M276" s="95">
        <f>M278+M282+M285+M288+M291+M294+M297+M300++M304</f>
        <v>1069</v>
      </c>
      <c r="N276" s="95">
        <f>N278+N282+N285+N288+N291+N294+N297+N300++N304</f>
        <v>0</v>
      </c>
    </row>
    <row r="277" spans="1:14" s="27" customFormat="1" ht="12" customHeight="1">
      <c r="A277" s="145"/>
      <c r="B277" s="144"/>
      <c r="C277" s="144"/>
      <c r="D277" s="144"/>
      <c r="E277" s="146" t="s">
        <v>318</v>
      </c>
      <c r="F277" s="95"/>
      <c r="G277" s="95"/>
      <c r="H277" s="95"/>
      <c r="I277" s="95"/>
      <c r="J277" s="95"/>
      <c r="K277" s="95"/>
      <c r="L277" s="95"/>
      <c r="M277" s="95"/>
      <c r="N277" s="95"/>
    </row>
    <row r="278" spans="1:14" s="27" customFormat="1" ht="12.75" customHeight="1" hidden="1">
      <c r="A278" s="145">
        <v>3010</v>
      </c>
      <c r="B278" s="144" t="s">
        <v>824</v>
      </c>
      <c r="C278" s="144">
        <v>1</v>
      </c>
      <c r="D278" s="144">
        <v>0</v>
      </c>
      <c r="E278" s="147" t="s">
        <v>256</v>
      </c>
      <c r="F278" s="95">
        <v>0</v>
      </c>
      <c r="G278" s="95">
        <v>0</v>
      </c>
      <c r="H278" s="95">
        <v>0</v>
      </c>
      <c r="I278" s="95">
        <v>0</v>
      </c>
      <c r="J278" s="95">
        <v>0</v>
      </c>
      <c r="K278" s="95">
        <v>0</v>
      </c>
      <c r="L278" s="95">
        <f>M278+N278</f>
        <v>0</v>
      </c>
      <c r="M278" s="95">
        <f>M280+M281</f>
        <v>0</v>
      </c>
      <c r="N278" s="95">
        <f>N280+N281</f>
        <v>0</v>
      </c>
    </row>
    <row r="279" spans="1:14" s="27" customFormat="1" ht="12.75" customHeight="1" hidden="1">
      <c r="A279" s="145"/>
      <c r="B279" s="144"/>
      <c r="C279" s="144"/>
      <c r="D279" s="144"/>
      <c r="E279" s="146" t="s">
        <v>320</v>
      </c>
      <c r="F279" s="95"/>
      <c r="G279" s="95"/>
      <c r="H279" s="95"/>
      <c r="I279" s="95"/>
      <c r="J279" s="95"/>
      <c r="K279" s="95"/>
      <c r="L279" s="95"/>
      <c r="M279" s="95"/>
      <c r="N279" s="95"/>
    </row>
    <row r="280" spans="1:14" s="27" customFormat="1" ht="11.25" customHeight="1" hidden="1">
      <c r="A280" s="145">
        <v>3011</v>
      </c>
      <c r="B280" s="144" t="s">
        <v>824</v>
      </c>
      <c r="C280" s="144">
        <v>1</v>
      </c>
      <c r="D280" s="144">
        <v>1</v>
      </c>
      <c r="E280" s="146" t="s">
        <v>257</v>
      </c>
      <c r="F280" s="95">
        <v>0</v>
      </c>
      <c r="G280" s="95"/>
      <c r="H280" s="95"/>
      <c r="I280" s="95">
        <v>0</v>
      </c>
      <c r="J280" s="95"/>
      <c r="K280" s="95"/>
      <c r="L280" s="95">
        <f>M280+N280</f>
        <v>0</v>
      </c>
      <c r="M280" s="95"/>
      <c r="N280" s="95"/>
    </row>
    <row r="281" spans="1:14" s="27" customFormat="1" ht="12.75" customHeight="1" hidden="1">
      <c r="A281" s="145">
        <v>3012</v>
      </c>
      <c r="B281" s="144" t="s">
        <v>824</v>
      </c>
      <c r="C281" s="144">
        <v>1</v>
      </c>
      <c r="D281" s="144">
        <v>2</v>
      </c>
      <c r="E281" s="146" t="s">
        <v>258</v>
      </c>
      <c r="F281" s="95">
        <v>0</v>
      </c>
      <c r="G281" s="95"/>
      <c r="H281" s="95"/>
      <c r="I281" s="95">
        <v>0</v>
      </c>
      <c r="J281" s="95"/>
      <c r="K281" s="95"/>
      <c r="L281" s="95">
        <f>M281+N281</f>
        <v>0</v>
      </c>
      <c r="M281" s="95"/>
      <c r="N281" s="95"/>
    </row>
    <row r="282" spans="1:14" s="27" customFormat="1" ht="12.75" customHeight="1" hidden="1">
      <c r="A282" s="145">
        <v>3020</v>
      </c>
      <c r="B282" s="144" t="s">
        <v>824</v>
      </c>
      <c r="C282" s="144">
        <v>2</v>
      </c>
      <c r="D282" s="144">
        <v>0</v>
      </c>
      <c r="E282" s="147" t="s">
        <v>259</v>
      </c>
      <c r="F282" s="95">
        <v>0</v>
      </c>
      <c r="G282" s="95">
        <v>0</v>
      </c>
      <c r="H282" s="95">
        <v>0</v>
      </c>
      <c r="I282" s="95">
        <v>0</v>
      </c>
      <c r="J282" s="95">
        <v>0</v>
      </c>
      <c r="K282" s="95">
        <v>0</v>
      </c>
      <c r="L282" s="95">
        <f>M282+N282</f>
        <v>0</v>
      </c>
      <c r="M282" s="95">
        <f>M284</f>
        <v>0</v>
      </c>
      <c r="N282" s="95">
        <f>N284</f>
        <v>0</v>
      </c>
    </row>
    <row r="283" spans="1:14" s="27" customFormat="1" ht="12" customHeight="1" hidden="1">
      <c r="A283" s="145"/>
      <c r="B283" s="144"/>
      <c r="C283" s="144"/>
      <c r="D283" s="144"/>
      <c r="E283" s="146" t="s">
        <v>320</v>
      </c>
      <c r="F283" s="95"/>
      <c r="G283" s="95"/>
      <c r="H283" s="95"/>
      <c r="I283" s="95"/>
      <c r="J283" s="95"/>
      <c r="K283" s="95"/>
      <c r="L283" s="95"/>
      <c r="M283" s="95"/>
      <c r="N283" s="95"/>
    </row>
    <row r="284" spans="1:14" s="27" customFormat="1" ht="12.75" customHeight="1" hidden="1">
      <c r="A284" s="145">
        <v>3021</v>
      </c>
      <c r="B284" s="144" t="s">
        <v>824</v>
      </c>
      <c r="C284" s="144">
        <v>2</v>
      </c>
      <c r="D284" s="144">
        <v>1</v>
      </c>
      <c r="E284" s="146" t="s">
        <v>259</v>
      </c>
      <c r="F284" s="95">
        <v>0</v>
      </c>
      <c r="G284" s="95"/>
      <c r="H284" s="95"/>
      <c r="I284" s="95">
        <v>0</v>
      </c>
      <c r="J284" s="95"/>
      <c r="K284" s="95"/>
      <c r="L284" s="95">
        <f>M284+N284</f>
        <v>0</v>
      </c>
      <c r="M284" s="95"/>
      <c r="N284" s="95"/>
    </row>
    <row r="285" spans="1:14" s="27" customFormat="1" ht="12" customHeight="1" hidden="1">
      <c r="A285" s="145">
        <v>3030</v>
      </c>
      <c r="B285" s="144" t="s">
        <v>824</v>
      </c>
      <c r="C285" s="144">
        <v>3</v>
      </c>
      <c r="D285" s="144">
        <v>0</v>
      </c>
      <c r="E285" s="147" t="s">
        <v>260</v>
      </c>
      <c r="F285" s="95">
        <v>0</v>
      </c>
      <c r="G285" s="95">
        <v>0</v>
      </c>
      <c r="H285" s="95">
        <v>0</v>
      </c>
      <c r="I285" s="95">
        <v>0</v>
      </c>
      <c r="J285" s="95">
        <v>0</v>
      </c>
      <c r="K285" s="95">
        <v>0</v>
      </c>
      <c r="L285" s="95">
        <f>M285+N285</f>
        <v>0</v>
      </c>
      <c r="M285" s="95">
        <f>M287</f>
        <v>0</v>
      </c>
      <c r="N285" s="95">
        <f>N287</f>
        <v>0</v>
      </c>
    </row>
    <row r="286" spans="1:14" s="27" customFormat="1" ht="13.5" customHeight="1" hidden="1">
      <c r="A286" s="145"/>
      <c r="B286" s="144"/>
      <c r="C286" s="144"/>
      <c r="D286" s="144"/>
      <c r="E286" s="146" t="s">
        <v>320</v>
      </c>
      <c r="F286" s="95"/>
      <c r="G286" s="95"/>
      <c r="H286" s="95"/>
      <c r="I286" s="95"/>
      <c r="J286" s="95"/>
      <c r="K286" s="95"/>
      <c r="L286" s="95"/>
      <c r="M286" s="95"/>
      <c r="N286" s="95"/>
    </row>
    <row r="287" spans="1:14" s="27" customFormat="1" ht="13.5" customHeight="1" hidden="1">
      <c r="A287" s="145">
        <v>3031</v>
      </c>
      <c r="B287" s="144" t="s">
        <v>824</v>
      </c>
      <c r="C287" s="144">
        <v>3</v>
      </c>
      <c r="D287" s="144" t="s">
        <v>813</v>
      </c>
      <c r="E287" s="146" t="s">
        <v>260</v>
      </c>
      <c r="F287" s="95">
        <v>0</v>
      </c>
      <c r="G287" s="95">
        <v>0</v>
      </c>
      <c r="H287" s="95"/>
      <c r="I287" s="95">
        <v>0</v>
      </c>
      <c r="J287" s="95">
        <v>0</v>
      </c>
      <c r="K287" s="95"/>
      <c r="L287" s="95">
        <f>M287+N287</f>
        <v>0</v>
      </c>
      <c r="M287" s="95"/>
      <c r="N287" s="95"/>
    </row>
    <row r="288" spans="1:14" s="27" customFormat="1" ht="14.25" customHeight="1">
      <c r="A288" s="145">
        <v>3040</v>
      </c>
      <c r="B288" s="144" t="s">
        <v>824</v>
      </c>
      <c r="C288" s="144">
        <v>4</v>
      </c>
      <c r="D288" s="144">
        <v>0</v>
      </c>
      <c r="E288" s="147" t="s">
        <v>261</v>
      </c>
      <c r="F288" s="95">
        <v>240</v>
      </c>
      <c r="G288" s="95">
        <v>240</v>
      </c>
      <c r="H288" s="95">
        <v>0</v>
      </c>
      <c r="I288" s="95">
        <v>240</v>
      </c>
      <c r="J288" s="95">
        <v>240</v>
      </c>
      <c r="K288" s="95">
        <v>0</v>
      </c>
      <c r="L288" s="95">
        <f>M288+N288</f>
        <v>240</v>
      </c>
      <c r="M288" s="95">
        <f>M290</f>
        <v>240</v>
      </c>
      <c r="N288" s="95">
        <f>N290</f>
        <v>0</v>
      </c>
    </row>
    <row r="289" spans="1:14" s="27" customFormat="1" ht="12" customHeight="1">
      <c r="A289" s="145"/>
      <c r="B289" s="144"/>
      <c r="C289" s="144"/>
      <c r="D289" s="144"/>
      <c r="E289" s="146" t="s">
        <v>320</v>
      </c>
      <c r="F289" s="95"/>
      <c r="G289" s="95"/>
      <c r="H289" s="95"/>
      <c r="I289" s="95"/>
      <c r="J289" s="95"/>
      <c r="K289" s="95"/>
      <c r="L289" s="95"/>
      <c r="M289" s="95"/>
      <c r="N289" s="95"/>
    </row>
    <row r="290" spans="1:14" s="27" customFormat="1" ht="12" customHeight="1">
      <c r="A290" s="145">
        <v>3041</v>
      </c>
      <c r="B290" s="144" t="s">
        <v>824</v>
      </c>
      <c r="C290" s="144">
        <v>4</v>
      </c>
      <c r="D290" s="144">
        <v>1</v>
      </c>
      <c r="E290" s="146" t="s">
        <v>261</v>
      </c>
      <c r="F290" s="95">
        <v>240</v>
      </c>
      <c r="G290" s="95">
        <v>240</v>
      </c>
      <c r="H290" s="95"/>
      <c r="I290" s="95">
        <v>240</v>
      </c>
      <c r="J290" s="95">
        <v>240</v>
      </c>
      <c r="K290" s="95"/>
      <c r="L290" s="95">
        <f>M290+N290</f>
        <v>240</v>
      </c>
      <c r="M290" s="95">
        <v>240</v>
      </c>
      <c r="N290" s="95"/>
    </row>
    <row r="291" spans="1:14" s="27" customFormat="1" ht="12.75" customHeight="1" hidden="1">
      <c r="A291" s="145">
        <v>3050</v>
      </c>
      <c r="B291" s="144" t="s">
        <v>824</v>
      </c>
      <c r="C291" s="144">
        <v>5</v>
      </c>
      <c r="D291" s="144">
        <v>0</v>
      </c>
      <c r="E291" s="147" t="s">
        <v>262</v>
      </c>
      <c r="F291" s="95">
        <v>0</v>
      </c>
      <c r="G291" s="95">
        <v>0</v>
      </c>
      <c r="H291" s="95">
        <v>0</v>
      </c>
      <c r="I291" s="95">
        <v>0</v>
      </c>
      <c r="J291" s="95">
        <v>0</v>
      </c>
      <c r="K291" s="95">
        <v>0</v>
      </c>
      <c r="L291" s="95">
        <f>M291+N291</f>
        <v>0</v>
      </c>
      <c r="M291" s="95">
        <f>M293</f>
        <v>0</v>
      </c>
      <c r="N291" s="95">
        <f>N293</f>
        <v>0</v>
      </c>
    </row>
    <row r="292" spans="1:14" s="27" customFormat="1" ht="12" customHeight="1" hidden="1">
      <c r="A292" s="145"/>
      <c r="B292" s="144"/>
      <c r="C292" s="144"/>
      <c r="D292" s="144"/>
      <c r="E292" s="146" t="s">
        <v>320</v>
      </c>
      <c r="F292" s="95"/>
      <c r="G292" s="95"/>
      <c r="H292" s="95"/>
      <c r="I292" s="95"/>
      <c r="J292" s="95"/>
      <c r="K292" s="95"/>
      <c r="L292" s="95"/>
      <c r="M292" s="95"/>
      <c r="N292" s="95"/>
    </row>
    <row r="293" spans="1:14" s="27" customFormat="1" ht="12.75" customHeight="1" hidden="1">
      <c r="A293" s="145">
        <v>3051</v>
      </c>
      <c r="B293" s="144" t="s">
        <v>824</v>
      </c>
      <c r="C293" s="144">
        <v>5</v>
      </c>
      <c r="D293" s="144">
        <v>1</v>
      </c>
      <c r="E293" s="146" t="s">
        <v>262</v>
      </c>
      <c r="F293" s="95">
        <v>0</v>
      </c>
      <c r="G293" s="95"/>
      <c r="H293" s="95"/>
      <c r="I293" s="95">
        <v>0</v>
      </c>
      <c r="J293" s="95"/>
      <c r="K293" s="95"/>
      <c r="L293" s="95">
        <f>M293+N293</f>
        <v>0</v>
      </c>
      <c r="M293" s="95"/>
      <c r="N293" s="95"/>
    </row>
    <row r="294" spans="1:14" s="27" customFormat="1" ht="12.75" customHeight="1" hidden="1">
      <c r="A294" s="145">
        <v>3060</v>
      </c>
      <c r="B294" s="144" t="s">
        <v>824</v>
      </c>
      <c r="C294" s="144">
        <v>6</v>
      </c>
      <c r="D294" s="144">
        <v>0</v>
      </c>
      <c r="E294" s="147" t="s">
        <v>263</v>
      </c>
      <c r="F294" s="95">
        <v>0</v>
      </c>
      <c r="G294" s="95">
        <v>0</v>
      </c>
      <c r="H294" s="95">
        <v>0</v>
      </c>
      <c r="I294" s="95">
        <v>0</v>
      </c>
      <c r="J294" s="95">
        <v>0</v>
      </c>
      <c r="K294" s="95">
        <v>0</v>
      </c>
      <c r="L294" s="95">
        <f>M294+N294</f>
        <v>0</v>
      </c>
      <c r="M294" s="95">
        <f>M296</f>
        <v>0</v>
      </c>
      <c r="N294" s="95">
        <f>N296</f>
        <v>0</v>
      </c>
    </row>
    <row r="295" spans="1:14" s="27" customFormat="1" ht="23.25" customHeight="1" hidden="1">
      <c r="A295" s="145"/>
      <c r="B295" s="144"/>
      <c r="C295" s="144"/>
      <c r="D295" s="144"/>
      <c r="E295" s="146" t="s">
        <v>320</v>
      </c>
      <c r="F295" s="95"/>
      <c r="G295" s="95"/>
      <c r="H295" s="95"/>
      <c r="I295" s="95"/>
      <c r="J295" s="95"/>
      <c r="K295" s="95"/>
      <c r="L295" s="95"/>
      <c r="M295" s="95"/>
      <c r="N295" s="95"/>
    </row>
    <row r="296" spans="1:14" s="27" customFormat="1" ht="13.5" customHeight="1" hidden="1">
      <c r="A296" s="145">
        <v>3061</v>
      </c>
      <c r="B296" s="144" t="s">
        <v>824</v>
      </c>
      <c r="C296" s="144">
        <v>6</v>
      </c>
      <c r="D296" s="144">
        <v>1</v>
      </c>
      <c r="E296" s="146" t="s">
        <v>263</v>
      </c>
      <c r="F296" s="95">
        <v>0</v>
      </c>
      <c r="G296" s="95"/>
      <c r="H296" s="95"/>
      <c r="I296" s="95">
        <v>0</v>
      </c>
      <c r="J296" s="95"/>
      <c r="K296" s="95"/>
      <c r="L296" s="95">
        <f>M296+N296</f>
        <v>0</v>
      </c>
      <c r="M296" s="95"/>
      <c r="N296" s="95"/>
    </row>
    <row r="297" spans="1:14" s="27" customFormat="1" ht="24.75" customHeight="1">
      <c r="A297" s="145">
        <v>3070</v>
      </c>
      <c r="B297" s="144" t="s">
        <v>824</v>
      </c>
      <c r="C297" s="144">
        <v>7</v>
      </c>
      <c r="D297" s="144">
        <v>0</v>
      </c>
      <c r="E297" s="147" t="s">
        <v>264</v>
      </c>
      <c r="F297" s="95">
        <v>720</v>
      </c>
      <c r="G297" s="95">
        <v>720</v>
      </c>
      <c r="H297" s="95">
        <v>0</v>
      </c>
      <c r="I297" s="95">
        <v>830</v>
      </c>
      <c r="J297" s="95">
        <v>830</v>
      </c>
      <c r="K297" s="95">
        <v>0</v>
      </c>
      <c r="L297" s="95">
        <f>M297+N297</f>
        <v>829</v>
      </c>
      <c r="M297" s="95">
        <f>M299</f>
        <v>829</v>
      </c>
      <c r="N297" s="95">
        <f>N299</f>
        <v>0</v>
      </c>
    </row>
    <row r="298" spans="1:14" s="27" customFormat="1" ht="12" customHeight="1">
      <c r="A298" s="145"/>
      <c r="B298" s="144"/>
      <c r="C298" s="144"/>
      <c r="D298" s="144"/>
      <c r="E298" s="146" t="s">
        <v>320</v>
      </c>
      <c r="F298" s="95"/>
      <c r="G298" s="95"/>
      <c r="H298" s="95"/>
      <c r="I298" s="95"/>
      <c r="J298" s="95"/>
      <c r="K298" s="95"/>
      <c r="L298" s="95"/>
      <c r="M298" s="95"/>
      <c r="N298" s="95"/>
    </row>
    <row r="299" spans="1:14" s="27" customFormat="1" ht="24" customHeight="1">
      <c r="A299" s="145">
        <v>3071</v>
      </c>
      <c r="B299" s="144" t="s">
        <v>824</v>
      </c>
      <c r="C299" s="144">
        <v>7</v>
      </c>
      <c r="D299" s="144">
        <v>1</v>
      </c>
      <c r="E299" s="146" t="s">
        <v>264</v>
      </c>
      <c r="F299" s="95">
        <v>720</v>
      </c>
      <c r="G299" s="95">
        <v>720</v>
      </c>
      <c r="H299" s="95"/>
      <c r="I299" s="95">
        <v>830</v>
      </c>
      <c r="J299" s="95">
        <v>830</v>
      </c>
      <c r="K299" s="95"/>
      <c r="L299" s="95">
        <f>M299+N299</f>
        <v>829</v>
      </c>
      <c r="M299" s="95">
        <v>829</v>
      </c>
      <c r="N299" s="95"/>
    </row>
    <row r="300" spans="1:14" s="27" customFormat="1" ht="21" customHeight="1" hidden="1">
      <c r="A300" s="145">
        <v>3080</v>
      </c>
      <c r="B300" s="144" t="s">
        <v>824</v>
      </c>
      <c r="C300" s="144">
        <v>8</v>
      </c>
      <c r="D300" s="144">
        <v>0</v>
      </c>
      <c r="E300" s="147" t="s">
        <v>265</v>
      </c>
      <c r="F300" s="95">
        <v>0</v>
      </c>
      <c r="G300" s="95">
        <v>0</v>
      </c>
      <c r="H300" s="95">
        <v>0</v>
      </c>
      <c r="I300" s="95">
        <v>0</v>
      </c>
      <c r="J300" s="95">
        <v>0</v>
      </c>
      <c r="K300" s="95">
        <v>0</v>
      </c>
      <c r="L300" s="95">
        <f>M300+N300</f>
        <v>0</v>
      </c>
      <c r="M300" s="95">
        <f>M302</f>
        <v>0</v>
      </c>
      <c r="N300" s="95">
        <f>N302</f>
        <v>0</v>
      </c>
    </row>
    <row r="301" spans="1:14" s="27" customFormat="1" ht="12.75" customHeight="1" hidden="1">
      <c r="A301" s="145"/>
      <c r="B301" s="144"/>
      <c r="C301" s="144"/>
      <c r="D301" s="144"/>
      <c r="E301" s="146" t="s">
        <v>320</v>
      </c>
      <c r="F301" s="95"/>
      <c r="G301" s="95"/>
      <c r="H301" s="95"/>
      <c r="I301" s="95"/>
      <c r="J301" s="95"/>
      <c r="K301" s="95"/>
      <c r="L301" s="95"/>
      <c r="M301" s="95"/>
      <c r="N301" s="95"/>
    </row>
    <row r="302" spans="1:14" s="27" customFormat="1" ht="23.25" customHeight="1" hidden="1">
      <c r="A302" s="145">
        <v>3081</v>
      </c>
      <c r="B302" s="144" t="s">
        <v>824</v>
      </c>
      <c r="C302" s="144">
        <v>8</v>
      </c>
      <c r="D302" s="144">
        <v>1</v>
      </c>
      <c r="E302" s="146" t="s">
        <v>265</v>
      </c>
      <c r="F302" s="95">
        <v>0</v>
      </c>
      <c r="G302" s="95"/>
      <c r="H302" s="95"/>
      <c r="I302" s="95">
        <v>0</v>
      </c>
      <c r="J302" s="95"/>
      <c r="K302" s="95"/>
      <c r="L302" s="95">
        <f>M302+N302</f>
        <v>0</v>
      </c>
      <c r="M302" s="95"/>
      <c r="N302" s="95"/>
    </row>
    <row r="303" spans="1:14" s="27" customFormat="1" ht="22.5" customHeight="1" hidden="1">
      <c r="A303" s="145"/>
      <c r="B303" s="144"/>
      <c r="C303" s="144"/>
      <c r="D303" s="144"/>
      <c r="E303" s="146" t="s">
        <v>320</v>
      </c>
      <c r="F303" s="95"/>
      <c r="G303" s="95"/>
      <c r="H303" s="95"/>
      <c r="I303" s="95"/>
      <c r="J303" s="95"/>
      <c r="K303" s="95"/>
      <c r="L303" s="95"/>
      <c r="M303" s="95"/>
      <c r="N303" s="95"/>
    </row>
    <row r="304" spans="1:14" s="27" customFormat="1" ht="24" customHeight="1" hidden="1">
      <c r="A304" s="145">
        <v>3090</v>
      </c>
      <c r="B304" s="144" t="s">
        <v>824</v>
      </c>
      <c r="C304" s="144">
        <v>9</v>
      </c>
      <c r="D304" s="144">
        <v>0</v>
      </c>
      <c r="E304" s="147" t="s">
        <v>266</v>
      </c>
      <c r="F304" s="95">
        <v>0</v>
      </c>
      <c r="G304" s="95">
        <v>0</v>
      </c>
      <c r="H304" s="95">
        <v>0</v>
      </c>
      <c r="I304" s="95">
        <v>0</v>
      </c>
      <c r="J304" s="95">
        <v>0</v>
      </c>
      <c r="K304" s="95">
        <v>0</v>
      </c>
      <c r="L304" s="95">
        <f>M304+N304</f>
        <v>0</v>
      </c>
      <c r="M304" s="95">
        <f>M306+M307</f>
        <v>0</v>
      </c>
      <c r="N304" s="95">
        <f>N306+N307</f>
        <v>0</v>
      </c>
    </row>
    <row r="305" spans="1:14" s="27" customFormat="1" ht="36" customHeight="1" hidden="1">
      <c r="A305" s="145"/>
      <c r="B305" s="144"/>
      <c r="C305" s="144"/>
      <c r="D305" s="144"/>
      <c r="E305" s="146" t="s">
        <v>320</v>
      </c>
      <c r="F305" s="95"/>
      <c r="G305" s="95"/>
      <c r="H305" s="95"/>
      <c r="I305" s="95"/>
      <c r="J305" s="95"/>
      <c r="K305" s="95"/>
      <c r="L305" s="95"/>
      <c r="M305" s="95"/>
      <c r="N305" s="95"/>
    </row>
    <row r="306" spans="1:14" s="27" customFormat="1" ht="23.25" customHeight="1" hidden="1">
      <c r="A306" s="145">
        <v>3091</v>
      </c>
      <c r="B306" s="144" t="s">
        <v>824</v>
      </c>
      <c r="C306" s="144">
        <v>9</v>
      </c>
      <c r="D306" s="144">
        <v>1</v>
      </c>
      <c r="E306" s="146" t="s">
        <v>266</v>
      </c>
      <c r="F306" s="95">
        <v>0</v>
      </c>
      <c r="G306" s="95"/>
      <c r="H306" s="95"/>
      <c r="I306" s="95">
        <v>0</v>
      </c>
      <c r="J306" s="95"/>
      <c r="K306" s="95"/>
      <c r="L306" s="95">
        <f>M306+N306</f>
        <v>0</v>
      </c>
      <c r="M306" s="95"/>
      <c r="N306" s="95"/>
    </row>
    <row r="307" spans="1:14" s="27" customFormat="1" ht="18" customHeight="1" hidden="1">
      <c r="A307" s="145">
        <v>3092</v>
      </c>
      <c r="B307" s="144" t="s">
        <v>824</v>
      </c>
      <c r="C307" s="144">
        <v>9</v>
      </c>
      <c r="D307" s="144">
        <v>2</v>
      </c>
      <c r="E307" s="146" t="s">
        <v>267</v>
      </c>
      <c r="F307" s="95">
        <v>0</v>
      </c>
      <c r="G307" s="95"/>
      <c r="H307" s="95"/>
      <c r="I307" s="95">
        <v>0</v>
      </c>
      <c r="J307" s="95"/>
      <c r="K307" s="95"/>
      <c r="L307" s="95">
        <f>M307+N307</f>
        <v>0</v>
      </c>
      <c r="M307" s="95"/>
      <c r="N307" s="95"/>
    </row>
    <row r="308" spans="1:14" s="27" customFormat="1" ht="24.75" customHeight="1">
      <c r="A308" s="143">
        <v>3100</v>
      </c>
      <c r="B308" s="144" t="s">
        <v>825</v>
      </c>
      <c r="C308" s="144">
        <v>0</v>
      </c>
      <c r="D308" s="144">
        <v>0</v>
      </c>
      <c r="E308" s="139" t="s">
        <v>890</v>
      </c>
      <c r="F308" s="95">
        <v>626.6999999999998</v>
      </c>
      <c r="G308" s="95">
        <v>7566.4</v>
      </c>
      <c r="H308" s="95">
        <v>0</v>
      </c>
      <c r="I308" s="96">
        <v>233.4</v>
      </c>
      <c r="J308" s="96">
        <v>7173.1</v>
      </c>
      <c r="K308" s="95">
        <v>0</v>
      </c>
      <c r="L308" s="95">
        <f>M308+N308-'hamajnq ekamut'!L141</f>
        <v>0</v>
      </c>
      <c r="M308" s="95">
        <f>M310</f>
        <v>6500</v>
      </c>
      <c r="N308" s="95">
        <f>N310</f>
        <v>0</v>
      </c>
    </row>
    <row r="309" spans="1:14" s="27" customFormat="1" ht="12.75" customHeight="1">
      <c r="A309" s="145"/>
      <c r="B309" s="144"/>
      <c r="C309" s="144"/>
      <c r="D309" s="144"/>
      <c r="E309" s="146" t="s">
        <v>318</v>
      </c>
      <c r="F309" s="95"/>
      <c r="G309" s="95"/>
      <c r="H309" s="95"/>
      <c r="I309" s="95"/>
      <c r="J309" s="95"/>
      <c r="K309" s="95"/>
      <c r="L309" s="95"/>
      <c r="M309" s="95"/>
      <c r="N309" s="95"/>
    </row>
    <row r="310" spans="1:14" s="27" customFormat="1" ht="15" customHeight="1">
      <c r="A310" s="145">
        <v>3110</v>
      </c>
      <c r="B310" s="144" t="s">
        <v>825</v>
      </c>
      <c r="C310" s="144">
        <v>1</v>
      </c>
      <c r="D310" s="144">
        <v>0</v>
      </c>
      <c r="E310" s="149" t="s">
        <v>268</v>
      </c>
      <c r="F310" s="95">
        <v>626.6999999999998</v>
      </c>
      <c r="G310" s="95">
        <v>7566.4</v>
      </c>
      <c r="H310" s="95">
        <v>0</v>
      </c>
      <c r="I310" s="96">
        <v>233.4</v>
      </c>
      <c r="J310" s="96">
        <v>7173.1</v>
      </c>
      <c r="K310" s="95">
        <v>0</v>
      </c>
      <c r="L310" s="95">
        <f>M310+N310-'hamajnq ekamut'!L141</f>
        <v>0</v>
      </c>
      <c r="M310" s="95">
        <f>M312</f>
        <v>6500</v>
      </c>
      <c r="N310" s="95">
        <f>N312</f>
        <v>0</v>
      </c>
    </row>
    <row r="311" spans="1:14" ht="12.75" customHeight="1">
      <c r="A311" s="145"/>
      <c r="B311" s="144"/>
      <c r="C311" s="144"/>
      <c r="D311" s="144"/>
      <c r="E311" s="146" t="s">
        <v>320</v>
      </c>
      <c r="F311" s="95"/>
      <c r="G311" s="151"/>
      <c r="H311" s="152"/>
      <c r="I311" s="153"/>
      <c r="J311" s="153"/>
      <c r="K311" s="153"/>
      <c r="L311" s="153"/>
      <c r="M311" s="153"/>
      <c r="N311" s="153"/>
    </row>
    <row r="312" spans="1:14" ht="12.75" customHeight="1">
      <c r="A312" s="145">
        <v>3112</v>
      </c>
      <c r="B312" s="144" t="s">
        <v>825</v>
      </c>
      <c r="C312" s="144">
        <v>1</v>
      </c>
      <c r="D312" s="144">
        <v>2</v>
      </c>
      <c r="E312" s="150" t="s">
        <v>269</v>
      </c>
      <c r="F312" s="95">
        <v>626.6999999999998</v>
      </c>
      <c r="G312" s="95">
        <v>7566.4</v>
      </c>
      <c r="H312" s="154"/>
      <c r="I312" s="96">
        <v>233.4</v>
      </c>
      <c r="J312" s="96">
        <v>7173.1</v>
      </c>
      <c r="K312" s="96"/>
      <c r="L312" s="95">
        <f>M312+N312-'hamajnq ekamut'!L141</f>
        <v>0</v>
      </c>
      <c r="M312" s="95">
        <f>'hamajnq ekamut'!L141</f>
        <v>6500</v>
      </c>
      <c r="N312" s="153"/>
    </row>
  </sheetData>
  <sheetProtection/>
  <mergeCells count="15">
    <mergeCell ref="E9:E10"/>
    <mergeCell ref="F8:H8"/>
    <mergeCell ref="G9:H9"/>
    <mergeCell ref="A9:A10"/>
    <mergeCell ref="C9:C10"/>
    <mergeCell ref="D9:D10"/>
    <mergeCell ref="B9:B10"/>
    <mergeCell ref="L8:N8"/>
    <mergeCell ref="M9:N9"/>
    <mergeCell ref="I8:K8"/>
    <mergeCell ref="J9:K9"/>
    <mergeCell ref="F1:K1"/>
    <mergeCell ref="F2:K2"/>
    <mergeCell ref="F3:K3"/>
    <mergeCell ref="F4:K4"/>
  </mergeCells>
  <printOptions/>
  <pageMargins left="0.24" right="0.17" top="0.18" bottom="0.25" header="0.18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3"/>
  <sheetViews>
    <sheetView zoomScalePageLayoutView="0" workbookViewId="0" topLeftCell="A29">
      <selection activeCell="K67" sqref="A1:M233"/>
    </sheetView>
  </sheetViews>
  <sheetFormatPr defaultColWidth="9.140625" defaultRowHeight="12.75"/>
  <cols>
    <col min="1" max="1" width="5.140625" style="0" customWidth="1"/>
    <col min="2" max="2" width="45.7109375" style="0" customWidth="1"/>
    <col min="3" max="3" width="6.421875" style="0" customWidth="1"/>
    <col min="4" max="4" width="9.421875" style="0" customWidth="1"/>
    <col min="5" max="5" width="10.00390625" style="0" customWidth="1"/>
    <col min="6" max="6" width="9.8515625" style="0" customWidth="1"/>
    <col min="7" max="7" width="9.28125" style="0" customWidth="1"/>
    <col min="8" max="8" width="10.140625" style="0" customWidth="1"/>
    <col min="9" max="9" width="9.140625" style="0" customWidth="1"/>
    <col min="10" max="10" width="10.00390625" style="0" customWidth="1"/>
    <col min="11" max="11" width="10.140625" style="0" customWidth="1"/>
    <col min="12" max="12" width="9.28125" style="0" customWidth="1"/>
  </cols>
  <sheetData>
    <row r="1" spans="1:13" s="20" customFormat="1" ht="12.75" customHeight="1">
      <c r="A1" s="155" t="s">
        <v>107</v>
      </c>
      <c r="B1" s="155" t="s">
        <v>107</v>
      </c>
      <c r="C1" s="156" t="s">
        <v>490</v>
      </c>
      <c r="D1" s="157"/>
      <c r="E1" s="157"/>
      <c r="F1" s="157"/>
      <c r="G1" s="157"/>
      <c r="H1" s="157"/>
      <c r="I1" s="155" t="s">
        <v>107</v>
      </c>
      <c r="J1" s="155" t="s">
        <v>107</v>
      </c>
      <c r="K1" s="155" t="s">
        <v>107</v>
      </c>
      <c r="L1" s="155" t="s">
        <v>107</v>
      </c>
      <c r="M1" s="155" t="s">
        <v>107</v>
      </c>
    </row>
    <row r="2" spans="1:13" s="20" customFormat="1" ht="12.75" customHeight="1">
      <c r="A2" s="155" t="s">
        <v>107</v>
      </c>
      <c r="B2" s="155" t="s">
        <v>107</v>
      </c>
      <c r="C2" s="156" t="s">
        <v>442</v>
      </c>
      <c r="D2" s="157"/>
      <c r="E2" s="157"/>
      <c r="F2" s="157"/>
      <c r="G2" s="157"/>
      <c r="H2" s="157"/>
      <c r="I2" s="155" t="s">
        <v>107</v>
      </c>
      <c r="J2" s="155" t="s">
        <v>107</v>
      </c>
      <c r="K2" s="155" t="s">
        <v>107</v>
      </c>
      <c r="L2" s="155" t="s">
        <v>107</v>
      </c>
      <c r="M2" s="155" t="s">
        <v>107</v>
      </c>
    </row>
    <row r="3" spans="1:13" s="20" customFormat="1" ht="12.75" customHeight="1">
      <c r="A3" s="155" t="s">
        <v>107</v>
      </c>
      <c r="B3" s="155" t="s">
        <v>107</v>
      </c>
      <c r="C3" s="156" t="s">
        <v>443</v>
      </c>
      <c r="D3" s="157"/>
      <c r="E3" s="157"/>
      <c r="F3" s="157"/>
      <c r="G3" s="157"/>
      <c r="H3" s="157"/>
      <c r="I3" s="155" t="s">
        <v>107</v>
      </c>
      <c r="J3" s="155" t="s">
        <v>107</v>
      </c>
      <c r="K3" s="155" t="s">
        <v>107</v>
      </c>
      <c r="L3" s="155" t="s">
        <v>107</v>
      </c>
      <c r="M3" s="155" t="s">
        <v>107</v>
      </c>
    </row>
    <row r="4" spans="1:13" s="20" customFormat="1" ht="12.75" customHeight="1">
      <c r="A4" s="155" t="s">
        <v>107</v>
      </c>
      <c r="B4" s="155" t="s">
        <v>107</v>
      </c>
      <c r="C4" s="156" t="s">
        <v>999</v>
      </c>
      <c r="D4" s="157"/>
      <c r="E4" s="157"/>
      <c r="F4" s="157"/>
      <c r="G4" s="157"/>
      <c r="H4" s="157"/>
      <c r="I4" s="155" t="s">
        <v>107</v>
      </c>
      <c r="J4" s="155" t="s">
        <v>107</v>
      </c>
      <c r="K4" s="155" t="s">
        <v>107</v>
      </c>
      <c r="L4" s="155" t="s">
        <v>107</v>
      </c>
      <c r="M4" s="155" t="s">
        <v>107</v>
      </c>
    </row>
    <row r="5" spans="1:13" ht="1.5" customHeight="1">
      <c r="A5" s="13" t="s">
        <v>107</v>
      </c>
      <c r="B5" s="13" t="s">
        <v>107</v>
      </c>
      <c r="C5" s="13" t="s">
        <v>107</v>
      </c>
      <c r="D5" s="158" t="s">
        <v>107</v>
      </c>
      <c r="E5" s="159" t="s">
        <v>107</v>
      </c>
      <c r="F5" s="160" t="s">
        <v>107</v>
      </c>
      <c r="G5" s="161" t="s">
        <v>107</v>
      </c>
      <c r="H5" s="161" t="s">
        <v>107</v>
      </c>
      <c r="I5" s="13" t="s">
        <v>107</v>
      </c>
      <c r="J5" s="13" t="s">
        <v>107</v>
      </c>
      <c r="K5" s="13" t="s">
        <v>107</v>
      </c>
      <c r="L5" s="13" t="s">
        <v>107</v>
      </c>
      <c r="M5" s="161" t="s">
        <v>107</v>
      </c>
    </row>
    <row r="6" spans="1:13" ht="12.75" customHeight="1" hidden="1">
      <c r="A6" s="13" t="s">
        <v>107</v>
      </c>
      <c r="B6" s="13" t="s">
        <v>107</v>
      </c>
      <c r="C6" s="13" t="s">
        <v>107</v>
      </c>
      <c r="D6" s="13" t="s">
        <v>107</v>
      </c>
      <c r="E6" s="13" t="s">
        <v>107</v>
      </c>
      <c r="F6" s="13" t="s">
        <v>107</v>
      </c>
      <c r="G6" s="13" t="s">
        <v>107</v>
      </c>
      <c r="H6" s="13" t="s">
        <v>107</v>
      </c>
      <c r="I6" s="13" t="s">
        <v>107</v>
      </c>
      <c r="J6" s="13" t="s">
        <v>107</v>
      </c>
      <c r="K6" s="13" t="s">
        <v>107</v>
      </c>
      <c r="L6" s="13" t="s">
        <v>107</v>
      </c>
      <c r="M6" s="161" t="s">
        <v>107</v>
      </c>
    </row>
    <row r="7" spans="1:13" ht="12.75" customHeight="1">
      <c r="A7" s="155" t="s">
        <v>107</v>
      </c>
      <c r="B7" s="155" t="s">
        <v>107</v>
      </c>
      <c r="C7" s="155" t="s">
        <v>107</v>
      </c>
      <c r="D7" s="162" t="s">
        <v>107</v>
      </c>
      <c r="E7" s="163" t="s">
        <v>107</v>
      </c>
      <c r="F7" s="163" t="s">
        <v>107</v>
      </c>
      <c r="G7" s="164" t="s">
        <v>107</v>
      </c>
      <c r="H7" s="155" t="s">
        <v>107</v>
      </c>
      <c r="I7" s="155" t="s">
        <v>107</v>
      </c>
      <c r="J7" s="155" t="s">
        <v>107</v>
      </c>
      <c r="K7" s="155" t="s">
        <v>107</v>
      </c>
      <c r="L7" s="155" t="s">
        <v>107</v>
      </c>
      <c r="M7" s="161" t="s">
        <v>107</v>
      </c>
    </row>
    <row r="8" spans="1:13" ht="18.75" customHeight="1">
      <c r="A8" s="124" t="s">
        <v>441</v>
      </c>
      <c r="B8" s="124" t="s">
        <v>444</v>
      </c>
      <c r="C8" s="125" t="s">
        <v>773</v>
      </c>
      <c r="D8" s="121" t="s">
        <v>979</v>
      </c>
      <c r="E8" s="122"/>
      <c r="F8" s="69"/>
      <c r="G8" s="165" t="s">
        <v>980</v>
      </c>
      <c r="H8" s="166"/>
      <c r="I8" s="167"/>
      <c r="J8" s="165" t="s">
        <v>981</v>
      </c>
      <c r="K8" s="166"/>
      <c r="L8" s="167"/>
      <c r="M8" s="13"/>
    </row>
    <row r="9" spans="1:13" ht="24.75" customHeight="1">
      <c r="A9" s="168"/>
      <c r="B9" s="169"/>
      <c r="C9" s="170"/>
      <c r="D9" s="171" t="s">
        <v>891</v>
      </c>
      <c r="E9" s="172" t="s">
        <v>318</v>
      </c>
      <c r="F9" s="166"/>
      <c r="G9" s="171" t="s">
        <v>892</v>
      </c>
      <c r="H9" s="173" t="s">
        <v>313</v>
      </c>
      <c r="I9" s="166"/>
      <c r="J9" s="171" t="s">
        <v>314</v>
      </c>
      <c r="K9" s="174" t="s">
        <v>933</v>
      </c>
      <c r="L9" s="167"/>
      <c r="M9" s="13"/>
    </row>
    <row r="10" spans="1:13" ht="27" customHeight="1">
      <c r="A10" s="129"/>
      <c r="B10" s="175"/>
      <c r="C10" s="130"/>
      <c r="D10" s="176" t="s">
        <v>107</v>
      </c>
      <c r="E10" s="177" t="s">
        <v>984</v>
      </c>
      <c r="F10" s="135" t="s">
        <v>319</v>
      </c>
      <c r="G10" s="176" t="s">
        <v>107</v>
      </c>
      <c r="H10" s="177" t="s">
        <v>984</v>
      </c>
      <c r="I10" s="135" t="s">
        <v>319</v>
      </c>
      <c r="J10" s="176" t="s">
        <v>107</v>
      </c>
      <c r="K10" s="177" t="s">
        <v>984</v>
      </c>
      <c r="L10" s="99" t="s">
        <v>319</v>
      </c>
      <c r="M10" s="13"/>
    </row>
    <row r="11" spans="1:13" ht="12.75" customHeight="1">
      <c r="A11" s="96">
        <v>1</v>
      </c>
      <c r="B11" s="96">
        <v>2</v>
      </c>
      <c r="C11" s="96">
        <v>3</v>
      </c>
      <c r="D11" s="138">
        <v>4</v>
      </c>
      <c r="E11" s="138">
        <v>5</v>
      </c>
      <c r="F11" s="138">
        <v>6</v>
      </c>
      <c r="G11" s="138">
        <v>7</v>
      </c>
      <c r="H11" s="138">
        <v>8</v>
      </c>
      <c r="I11" s="138">
        <v>9</v>
      </c>
      <c r="J11" s="128">
        <v>10</v>
      </c>
      <c r="K11" s="138">
        <v>11</v>
      </c>
      <c r="L11" s="138">
        <v>12</v>
      </c>
      <c r="M11" s="13"/>
    </row>
    <row r="12" spans="1:13" ht="21" customHeight="1">
      <c r="A12" s="178">
        <v>4000</v>
      </c>
      <c r="B12" s="179" t="s">
        <v>76</v>
      </c>
      <c r="C12" s="180"/>
      <c r="D12" s="95">
        <v>47920.9</v>
      </c>
      <c r="E12" s="95">
        <v>39480.6</v>
      </c>
      <c r="F12" s="95">
        <v>15380</v>
      </c>
      <c r="G12" s="95">
        <v>52375.9</v>
      </c>
      <c r="H12" s="95">
        <v>39480.6</v>
      </c>
      <c r="I12" s="95">
        <v>19835</v>
      </c>
      <c r="J12" s="95">
        <f>K12+L12-J174</f>
        <v>39504.7</v>
      </c>
      <c r="K12" s="95">
        <f>K14</f>
        <v>31796.499999999996</v>
      </c>
      <c r="L12" s="95">
        <f>L14+L175+L210</f>
        <v>14208.2</v>
      </c>
      <c r="M12" s="13"/>
    </row>
    <row r="13" spans="1:13" ht="11.25" customHeight="1">
      <c r="A13" s="178"/>
      <c r="B13" s="181" t="s">
        <v>270</v>
      </c>
      <c r="C13" s="180"/>
      <c r="D13" s="95"/>
      <c r="E13" s="95"/>
      <c r="F13" s="95"/>
      <c r="G13" s="95"/>
      <c r="H13" s="95"/>
      <c r="I13" s="95"/>
      <c r="J13" s="95"/>
      <c r="K13" s="95"/>
      <c r="L13" s="95"/>
      <c r="M13" s="13"/>
    </row>
    <row r="14" spans="1:13" ht="37.5" customHeight="1">
      <c r="A14" s="178">
        <v>4050</v>
      </c>
      <c r="B14" s="179" t="s">
        <v>563</v>
      </c>
      <c r="C14" s="182" t="s">
        <v>146</v>
      </c>
      <c r="D14" s="95">
        <v>39480.6</v>
      </c>
      <c r="E14" s="95">
        <v>39480.6</v>
      </c>
      <c r="F14" s="95">
        <v>0</v>
      </c>
      <c r="G14" s="95">
        <v>32540.9</v>
      </c>
      <c r="H14" s="95">
        <v>39480.6</v>
      </c>
      <c r="I14" s="95">
        <v>0</v>
      </c>
      <c r="J14" s="95">
        <f>K14+L14-K174</f>
        <v>25296.499999999996</v>
      </c>
      <c r="K14" s="95">
        <f>K16+K29+K72+K87+K97+K131+K146</f>
        <v>31796.499999999996</v>
      </c>
      <c r="L14" s="95">
        <f>L146</f>
        <v>0</v>
      </c>
      <c r="M14" s="13"/>
    </row>
    <row r="15" spans="1:13" ht="14.25" customHeight="1">
      <c r="A15" s="183"/>
      <c r="B15" s="181" t="s">
        <v>270</v>
      </c>
      <c r="C15" s="180"/>
      <c r="D15" s="95"/>
      <c r="E15" s="95"/>
      <c r="F15" s="95"/>
      <c r="G15" s="95"/>
      <c r="H15" s="95"/>
      <c r="I15" s="95"/>
      <c r="J15" s="95"/>
      <c r="K15" s="95"/>
      <c r="L15" s="95"/>
      <c r="M15" s="13"/>
    </row>
    <row r="16" spans="1:13" ht="26.25" customHeight="1">
      <c r="A16" s="178">
        <v>4100</v>
      </c>
      <c r="B16" s="184" t="s">
        <v>934</v>
      </c>
      <c r="C16" s="185" t="s">
        <v>146</v>
      </c>
      <c r="D16" s="95">
        <v>19063.2</v>
      </c>
      <c r="E16" s="95">
        <v>19063.2</v>
      </c>
      <c r="F16" s="95" t="s">
        <v>146</v>
      </c>
      <c r="G16" s="95">
        <v>19063.2</v>
      </c>
      <c r="H16" s="95">
        <v>19063.2</v>
      </c>
      <c r="I16" s="95" t="s">
        <v>146</v>
      </c>
      <c r="J16" s="95">
        <f>K16-K174</f>
        <v>9736.599999999999</v>
      </c>
      <c r="K16" s="95">
        <f>K18+K23+K26</f>
        <v>16236.599999999999</v>
      </c>
      <c r="L16" s="95" t="s">
        <v>146</v>
      </c>
      <c r="M16" s="13"/>
    </row>
    <row r="17" spans="1:13" ht="14.25" customHeight="1">
      <c r="A17" s="183"/>
      <c r="B17" s="181" t="s">
        <v>270</v>
      </c>
      <c r="C17" s="180"/>
      <c r="D17" s="95"/>
      <c r="E17" s="95"/>
      <c r="F17" s="95"/>
      <c r="G17" s="95"/>
      <c r="H17" s="95"/>
      <c r="I17" s="95"/>
      <c r="J17" s="95"/>
      <c r="K17" s="95"/>
      <c r="L17" s="95"/>
      <c r="M17" s="13"/>
    </row>
    <row r="18" spans="1:13" ht="25.5" customHeight="1">
      <c r="A18" s="178">
        <v>4110</v>
      </c>
      <c r="B18" s="186" t="s">
        <v>1004</v>
      </c>
      <c r="C18" s="185" t="s">
        <v>146</v>
      </c>
      <c r="D18" s="95">
        <v>19063.2</v>
      </c>
      <c r="E18" s="95">
        <v>19063.2</v>
      </c>
      <c r="F18" s="95" t="s">
        <v>315</v>
      </c>
      <c r="G18" s="95">
        <v>19063.2</v>
      </c>
      <c r="H18" s="95">
        <v>19063.2</v>
      </c>
      <c r="I18" s="95" t="s">
        <v>315</v>
      </c>
      <c r="J18" s="95">
        <f>K18</f>
        <v>16236.599999999999</v>
      </c>
      <c r="K18" s="95">
        <f>SUM(K20:K22)</f>
        <v>16236.599999999999</v>
      </c>
      <c r="L18" s="95" t="s">
        <v>315</v>
      </c>
      <c r="M18" s="13"/>
    </row>
    <row r="19" spans="1:13" ht="14.25" customHeight="1">
      <c r="A19" s="178"/>
      <c r="B19" s="181" t="s">
        <v>320</v>
      </c>
      <c r="C19" s="185"/>
      <c r="D19" s="95"/>
      <c r="E19" s="95"/>
      <c r="F19" s="95"/>
      <c r="G19" s="95"/>
      <c r="H19" s="95"/>
      <c r="I19" s="95"/>
      <c r="J19" s="95"/>
      <c r="K19" s="95"/>
      <c r="L19" s="95"/>
      <c r="M19" s="13"/>
    </row>
    <row r="20" spans="1:13" ht="26.25" customHeight="1">
      <c r="A20" s="178">
        <v>4111</v>
      </c>
      <c r="B20" s="187" t="s">
        <v>224</v>
      </c>
      <c r="C20" s="185" t="s">
        <v>564</v>
      </c>
      <c r="D20" s="95">
        <v>16903.2</v>
      </c>
      <c r="E20" s="95">
        <v>16903.2</v>
      </c>
      <c r="F20" s="95" t="s">
        <v>315</v>
      </c>
      <c r="G20" s="95">
        <v>16903.2</v>
      </c>
      <c r="H20" s="95">
        <v>16903.2</v>
      </c>
      <c r="I20" s="95" t="s">
        <v>315</v>
      </c>
      <c r="J20" s="95">
        <f>K20</f>
        <v>14313.8</v>
      </c>
      <c r="K20" s="95">
        <v>14313.8</v>
      </c>
      <c r="L20" s="95" t="s">
        <v>315</v>
      </c>
      <c r="M20" s="13"/>
    </row>
    <row r="21" spans="1:13" ht="25.5" customHeight="1">
      <c r="A21" s="178">
        <v>4112</v>
      </c>
      <c r="B21" s="187" t="s">
        <v>226</v>
      </c>
      <c r="C21" s="188" t="s">
        <v>565</v>
      </c>
      <c r="D21" s="95">
        <v>2160</v>
      </c>
      <c r="E21" s="95">
        <v>2160</v>
      </c>
      <c r="F21" s="95" t="s">
        <v>315</v>
      </c>
      <c r="G21" s="95">
        <v>2160</v>
      </c>
      <c r="H21" s="95">
        <v>2160</v>
      </c>
      <c r="I21" s="95" t="s">
        <v>315</v>
      </c>
      <c r="J21" s="95">
        <f>K21</f>
        <v>1922.8</v>
      </c>
      <c r="K21" s="95">
        <v>1922.8</v>
      </c>
      <c r="L21" s="95" t="s">
        <v>315</v>
      </c>
      <c r="M21" s="13"/>
    </row>
    <row r="22" spans="1:13" ht="15" customHeight="1" hidden="1">
      <c r="A22" s="178">
        <v>4114</v>
      </c>
      <c r="B22" s="187" t="s">
        <v>230</v>
      </c>
      <c r="C22" s="188" t="s">
        <v>566</v>
      </c>
      <c r="D22" s="95">
        <v>0</v>
      </c>
      <c r="E22" s="95">
        <v>0</v>
      </c>
      <c r="F22" s="95" t="s">
        <v>315</v>
      </c>
      <c r="G22" s="95">
        <v>0</v>
      </c>
      <c r="H22" s="95">
        <v>0</v>
      </c>
      <c r="I22" s="95" t="s">
        <v>315</v>
      </c>
      <c r="J22" s="95">
        <f>K22</f>
        <v>0</v>
      </c>
      <c r="K22" s="95"/>
      <c r="L22" s="95" t="s">
        <v>315</v>
      </c>
      <c r="M22" s="13"/>
    </row>
    <row r="23" spans="1:13" ht="21" customHeight="1" hidden="1">
      <c r="A23" s="178">
        <v>4120</v>
      </c>
      <c r="B23" s="189" t="s">
        <v>1005</v>
      </c>
      <c r="C23" s="185" t="s">
        <v>146</v>
      </c>
      <c r="D23" s="95">
        <v>0</v>
      </c>
      <c r="E23" s="95">
        <v>0</v>
      </c>
      <c r="F23" s="95" t="s">
        <v>315</v>
      </c>
      <c r="G23" s="95">
        <v>0</v>
      </c>
      <c r="H23" s="95">
        <v>0</v>
      </c>
      <c r="I23" s="95" t="s">
        <v>315</v>
      </c>
      <c r="J23" s="95">
        <f>K23</f>
        <v>0</v>
      </c>
      <c r="K23" s="95">
        <f>K25</f>
        <v>0</v>
      </c>
      <c r="L23" s="95" t="s">
        <v>315</v>
      </c>
      <c r="M23" s="13"/>
    </row>
    <row r="24" spans="1:13" ht="13.5" customHeight="1" hidden="1">
      <c r="A24" s="178"/>
      <c r="B24" s="181" t="s">
        <v>320</v>
      </c>
      <c r="C24" s="185"/>
      <c r="D24" s="95"/>
      <c r="E24" s="95"/>
      <c r="F24" s="95"/>
      <c r="G24" s="95"/>
      <c r="H24" s="95"/>
      <c r="I24" s="95"/>
      <c r="J24" s="95"/>
      <c r="K24" s="95"/>
      <c r="L24" s="95"/>
      <c r="M24" s="13"/>
    </row>
    <row r="25" spans="1:13" ht="15" customHeight="1" hidden="1">
      <c r="A25" s="178">
        <v>4121</v>
      </c>
      <c r="B25" s="187" t="s">
        <v>231</v>
      </c>
      <c r="C25" s="188" t="s">
        <v>567</v>
      </c>
      <c r="D25" s="95">
        <v>0</v>
      </c>
      <c r="E25" s="95">
        <v>0</v>
      </c>
      <c r="F25" s="95" t="s">
        <v>315</v>
      </c>
      <c r="G25" s="95">
        <v>0</v>
      </c>
      <c r="H25" s="95">
        <v>0</v>
      </c>
      <c r="I25" s="95" t="s">
        <v>315</v>
      </c>
      <c r="J25" s="95">
        <f>K25</f>
        <v>0</v>
      </c>
      <c r="K25" s="95">
        <f>'[1]aparat'!L42+'[1]aparat ntpm'!L43+'[1]mankap1'!L43+'[1]mankap 1 ntpm'!L43+'[1]bjudj. chnax.caxs'!L42</f>
        <v>0</v>
      </c>
      <c r="L25" s="95" t="s">
        <v>315</v>
      </c>
      <c r="M25" s="13"/>
    </row>
    <row r="26" spans="1:13" ht="20.25" customHeight="1" hidden="1">
      <c r="A26" s="178">
        <v>4130</v>
      </c>
      <c r="B26" s="189" t="s">
        <v>1006</v>
      </c>
      <c r="C26" s="185" t="s">
        <v>146</v>
      </c>
      <c r="D26" s="95">
        <v>0</v>
      </c>
      <c r="E26" s="95">
        <v>0</v>
      </c>
      <c r="F26" s="95" t="s">
        <v>315</v>
      </c>
      <c r="G26" s="95">
        <v>0</v>
      </c>
      <c r="H26" s="95">
        <v>0</v>
      </c>
      <c r="I26" s="95" t="s">
        <v>315</v>
      </c>
      <c r="J26" s="95">
        <f>K26</f>
        <v>0</v>
      </c>
      <c r="K26" s="95">
        <f>K28</f>
        <v>0</v>
      </c>
      <c r="L26" s="95" t="s">
        <v>315</v>
      </c>
      <c r="M26" s="13"/>
    </row>
    <row r="27" spans="1:13" ht="17.25" customHeight="1" hidden="1">
      <c r="A27" s="178"/>
      <c r="B27" s="181" t="s">
        <v>320</v>
      </c>
      <c r="C27" s="185"/>
      <c r="D27" s="95"/>
      <c r="E27" s="95"/>
      <c r="F27" s="95"/>
      <c r="G27" s="95"/>
      <c r="H27" s="95"/>
      <c r="I27" s="95"/>
      <c r="J27" s="95"/>
      <c r="K27" s="95"/>
      <c r="L27" s="95"/>
      <c r="M27" s="13"/>
    </row>
    <row r="28" spans="1:13" ht="14.25" customHeight="1" hidden="1">
      <c r="A28" s="178">
        <v>4131</v>
      </c>
      <c r="B28" s="189" t="s">
        <v>271</v>
      </c>
      <c r="C28" s="185" t="s">
        <v>568</v>
      </c>
      <c r="D28" s="95">
        <v>0</v>
      </c>
      <c r="E28" s="95">
        <v>0</v>
      </c>
      <c r="F28" s="95" t="s">
        <v>146</v>
      </c>
      <c r="G28" s="95">
        <v>0</v>
      </c>
      <c r="H28" s="95">
        <v>0</v>
      </c>
      <c r="I28" s="95" t="s">
        <v>146</v>
      </c>
      <c r="J28" s="95">
        <f>K28</f>
        <v>0</v>
      </c>
      <c r="K28" s="95"/>
      <c r="L28" s="95" t="s">
        <v>146</v>
      </c>
      <c r="M28" s="13"/>
    </row>
    <row r="29" spans="1:13" ht="26.25" customHeight="1">
      <c r="A29" s="178">
        <v>4200</v>
      </c>
      <c r="B29" s="187" t="s">
        <v>935</v>
      </c>
      <c r="C29" s="185" t="s">
        <v>146</v>
      </c>
      <c r="D29" s="95">
        <v>10331</v>
      </c>
      <c r="E29" s="95">
        <v>10331</v>
      </c>
      <c r="F29" s="95" t="s">
        <v>315</v>
      </c>
      <c r="G29" s="95">
        <v>10749.3</v>
      </c>
      <c r="H29" s="95">
        <v>10749.3</v>
      </c>
      <c r="I29" s="95" t="s">
        <v>315</v>
      </c>
      <c r="J29" s="95">
        <f>K29</f>
        <v>7319.1</v>
      </c>
      <c r="K29" s="95">
        <f>K31+K40+K45+K55+K58+K62</f>
        <v>7319.1</v>
      </c>
      <c r="L29" s="95" t="s">
        <v>315</v>
      </c>
      <c r="M29" s="13"/>
    </row>
    <row r="30" spans="1:13" ht="14.25" customHeight="1">
      <c r="A30" s="183"/>
      <c r="B30" s="181" t="s">
        <v>270</v>
      </c>
      <c r="C30" s="180"/>
      <c r="D30" s="95">
        <v>0</v>
      </c>
      <c r="E30" s="95"/>
      <c r="F30" s="95"/>
      <c r="G30" s="95">
        <v>0</v>
      </c>
      <c r="H30" s="95"/>
      <c r="I30" s="95"/>
      <c r="J30" s="95"/>
      <c r="K30" s="95"/>
      <c r="L30" s="95"/>
      <c r="M30" s="13"/>
    </row>
    <row r="31" spans="1:13" ht="12.75" customHeight="1">
      <c r="A31" s="178">
        <v>4210</v>
      </c>
      <c r="B31" s="189" t="s">
        <v>1007</v>
      </c>
      <c r="C31" s="185" t="s">
        <v>146</v>
      </c>
      <c r="D31" s="95">
        <v>3296</v>
      </c>
      <c r="E31" s="95">
        <v>3296</v>
      </c>
      <c r="F31" s="95" t="s">
        <v>315</v>
      </c>
      <c r="G31" s="95">
        <v>3329</v>
      </c>
      <c r="H31" s="95">
        <v>3329</v>
      </c>
      <c r="I31" s="95" t="s">
        <v>315</v>
      </c>
      <c r="J31" s="95">
        <f>K31</f>
        <v>2893</v>
      </c>
      <c r="K31" s="95">
        <f>SUM(K33:K39)</f>
        <v>2893</v>
      </c>
      <c r="L31" s="95" t="s">
        <v>315</v>
      </c>
      <c r="M31" s="13"/>
    </row>
    <row r="32" spans="1:13" ht="13.5" customHeight="1">
      <c r="A32" s="178"/>
      <c r="B32" s="181" t="s">
        <v>320</v>
      </c>
      <c r="C32" s="185"/>
      <c r="D32" s="95"/>
      <c r="E32" s="95"/>
      <c r="F32" s="95"/>
      <c r="G32" s="95"/>
      <c r="H32" s="95"/>
      <c r="I32" s="95"/>
      <c r="J32" s="95"/>
      <c r="K32" s="95"/>
      <c r="L32" s="95"/>
      <c r="M32" s="13"/>
    </row>
    <row r="33" spans="1:13" ht="9.75" customHeight="1" hidden="1">
      <c r="A33" s="178">
        <v>4211</v>
      </c>
      <c r="B33" s="187" t="s">
        <v>438</v>
      </c>
      <c r="C33" s="188" t="s">
        <v>569</v>
      </c>
      <c r="D33" s="95">
        <v>0</v>
      </c>
      <c r="E33" s="95">
        <v>0</v>
      </c>
      <c r="F33" s="95" t="s">
        <v>315</v>
      </c>
      <c r="G33" s="95">
        <v>0</v>
      </c>
      <c r="H33" s="95">
        <v>0</v>
      </c>
      <c r="I33" s="95" t="s">
        <v>315</v>
      </c>
      <c r="J33" s="95">
        <f>K33</f>
        <v>0</v>
      </c>
      <c r="K33" s="95"/>
      <c r="L33" s="95" t="s">
        <v>315</v>
      </c>
      <c r="M33" s="13"/>
    </row>
    <row r="34" spans="1:13" ht="13.5" customHeight="1">
      <c r="A34" s="178">
        <v>4212</v>
      </c>
      <c r="B34" s="189" t="s">
        <v>1008</v>
      </c>
      <c r="C34" s="188" t="s">
        <v>570</v>
      </c>
      <c r="D34" s="95">
        <v>1340</v>
      </c>
      <c r="E34" s="95">
        <v>1340</v>
      </c>
      <c r="F34" s="95" t="s">
        <v>315</v>
      </c>
      <c r="G34" s="95">
        <v>1340</v>
      </c>
      <c r="H34" s="95">
        <v>1340</v>
      </c>
      <c r="I34" s="95" t="s">
        <v>315</v>
      </c>
      <c r="J34" s="95">
        <f aca="true" t="shared" si="0" ref="J34:J39">K34</f>
        <v>1042.8</v>
      </c>
      <c r="K34" s="95">
        <v>1042.8</v>
      </c>
      <c r="L34" s="95" t="s">
        <v>315</v>
      </c>
      <c r="M34" s="13"/>
    </row>
    <row r="35" spans="1:13" ht="13.5" customHeight="1">
      <c r="A35" s="178">
        <v>4213</v>
      </c>
      <c r="B35" s="187" t="s">
        <v>236</v>
      </c>
      <c r="C35" s="188" t="s">
        <v>571</v>
      </c>
      <c r="D35" s="95">
        <v>960</v>
      </c>
      <c r="E35" s="95">
        <v>960</v>
      </c>
      <c r="F35" s="95" t="s">
        <v>315</v>
      </c>
      <c r="G35" s="95">
        <v>960</v>
      </c>
      <c r="H35" s="95">
        <v>960</v>
      </c>
      <c r="I35" s="95" t="s">
        <v>315</v>
      </c>
      <c r="J35" s="95">
        <f t="shared" si="0"/>
        <v>960</v>
      </c>
      <c r="K35" s="95">
        <v>960</v>
      </c>
      <c r="L35" s="95" t="s">
        <v>315</v>
      </c>
      <c r="M35" s="13"/>
    </row>
    <row r="36" spans="1:13" ht="12" customHeight="1">
      <c r="A36" s="178">
        <v>4214</v>
      </c>
      <c r="B36" s="187" t="s">
        <v>830</v>
      </c>
      <c r="C36" s="188" t="s">
        <v>572</v>
      </c>
      <c r="D36" s="95">
        <v>300</v>
      </c>
      <c r="E36" s="95">
        <v>300</v>
      </c>
      <c r="F36" s="95" t="s">
        <v>315</v>
      </c>
      <c r="G36" s="95">
        <v>300</v>
      </c>
      <c r="H36" s="95">
        <v>300</v>
      </c>
      <c r="I36" s="95" t="s">
        <v>315</v>
      </c>
      <c r="J36" s="95">
        <f t="shared" si="0"/>
        <v>217.2</v>
      </c>
      <c r="K36" s="95">
        <v>217.2</v>
      </c>
      <c r="L36" s="95" t="s">
        <v>315</v>
      </c>
      <c r="M36" s="13"/>
    </row>
    <row r="37" spans="1:13" ht="15" customHeight="1">
      <c r="A37" s="178">
        <v>4215</v>
      </c>
      <c r="B37" s="187" t="s">
        <v>831</v>
      </c>
      <c r="C37" s="188" t="s">
        <v>573</v>
      </c>
      <c r="D37" s="95">
        <v>40</v>
      </c>
      <c r="E37" s="95">
        <v>40</v>
      </c>
      <c r="F37" s="95" t="s">
        <v>315</v>
      </c>
      <c r="G37" s="95">
        <v>40</v>
      </c>
      <c r="H37" s="95">
        <v>40</v>
      </c>
      <c r="I37" s="95" t="s">
        <v>315</v>
      </c>
      <c r="J37" s="95">
        <f t="shared" si="0"/>
        <v>32</v>
      </c>
      <c r="K37" s="95">
        <v>32</v>
      </c>
      <c r="L37" s="95" t="s">
        <v>315</v>
      </c>
      <c r="M37" s="13"/>
    </row>
    <row r="38" spans="1:13" ht="14.25" customHeight="1">
      <c r="A38" s="178">
        <v>4216</v>
      </c>
      <c r="B38" s="187" t="s">
        <v>832</v>
      </c>
      <c r="C38" s="188" t="s">
        <v>574</v>
      </c>
      <c r="D38" s="95">
        <v>540</v>
      </c>
      <c r="E38" s="95">
        <v>540</v>
      </c>
      <c r="F38" s="95" t="s">
        <v>315</v>
      </c>
      <c r="G38" s="95">
        <v>573</v>
      </c>
      <c r="H38" s="95">
        <v>573</v>
      </c>
      <c r="I38" s="95" t="s">
        <v>315</v>
      </c>
      <c r="J38" s="95">
        <f t="shared" si="0"/>
        <v>561</v>
      </c>
      <c r="K38" s="95">
        <v>561</v>
      </c>
      <c r="L38" s="95" t="s">
        <v>315</v>
      </c>
      <c r="M38" s="13"/>
    </row>
    <row r="39" spans="1:13" ht="14.25" customHeight="1">
      <c r="A39" s="178">
        <v>4217</v>
      </c>
      <c r="B39" s="187" t="s">
        <v>833</v>
      </c>
      <c r="C39" s="188" t="s">
        <v>575</v>
      </c>
      <c r="D39" s="95">
        <v>116</v>
      </c>
      <c r="E39" s="95">
        <v>116</v>
      </c>
      <c r="F39" s="95" t="s">
        <v>315</v>
      </c>
      <c r="G39" s="95">
        <v>116</v>
      </c>
      <c r="H39" s="95">
        <v>116</v>
      </c>
      <c r="I39" s="95" t="s">
        <v>315</v>
      </c>
      <c r="J39" s="95">
        <f t="shared" si="0"/>
        <v>80</v>
      </c>
      <c r="K39" s="95">
        <v>80</v>
      </c>
      <c r="L39" s="95" t="s">
        <v>315</v>
      </c>
      <c r="M39" s="13"/>
    </row>
    <row r="40" spans="1:13" ht="24.75" customHeight="1">
      <c r="A40" s="178">
        <v>4220</v>
      </c>
      <c r="B40" s="189" t="s">
        <v>1009</v>
      </c>
      <c r="C40" s="185" t="s">
        <v>146</v>
      </c>
      <c r="D40" s="95">
        <v>100</v>
      </c>
      <c r="E40" s="95">
        <v>100</v>
      </c>
      <c r="F40" s="95" t="s">
        <v>315</v>
      </c>
      <c r="G40" s="95">
        <v>100</v>
      </c>
      <c r="H40" s="95">
        <v>100</v>
      </c>
      <c r="I40" s="95" t="s">
        <v>315</v>
      </c>
      <c r="J40" s="95">
        <f>K40</f>
        <v>30.4</v>
      </c>
      <c r="K40" s="95">
        <f>SUM(K42:K44)</f>
        <v>30.4</v>
      </c>
      <c r="L40" s="95" t="s">
        <v>315</v>
      </c>
      <c r="M40" s="13"/>
    </row>
    <row r="41" spans="1:13" ht="14.25" customHeight="1">
      <c r="A41" s="178"/>
      <c r="B41" s="181" t="s">
        <v>320</v>
      </c>
      <c r="C41" s="185"/>
      <c r="D41" s="95"/>
      <c r="E41" s="95"/>
      <c r="F41" s="95"/>
      <c r="G41" s="95"/>
      <c r="H41" s="95"/>
      <c r="I41" s="95"/>
      <c r="J41" s="95"/>
      <c r="K41" s="95"/>
      <c r="L41" s="95"/>
      <c r="M41" s="13"/>
    </row>
    <row r="42" spans="1:13" ht="14.25" customHeight="1">
      <c r="A42" s="178">
        <v>4221</v>
      </c>
      <c r="B42" s="187" t="s">
        <v>841</v>
      </c>
      <c r="C42" s="90">
        <v>4221</v>
      </c>
      <c r="D42" s="95">
        <v>100</v>
      </c>
      <c r="E42" s="95">
        <v>100</v>
      </c>
      <c r="F42" s="95" t="s">
        <v>315</v>
      </c>
      <c r="G42" s="95">
        <v>100</v>
      </c>
      <c r="H42" s="95">
        <v>100</v>
      </c>
      <c r="I42" s="95" t="s">
        <v>315</v>
      </c>
      <c r="J42" s="95">
        <f>K42</f>
        <v>30.4</v>
      </c>
      <c r="K42" s="95">
        <v>30.4</v>
      </c>
      <c r="L42" s="95" t="s">
        <v>315</v>
      </c>
      <c r="M42" s="13"/>
    </row>
    <row r="43" spans="1:13" ht="15" customHeight="1" hidden="1">
      <c r="A43" s="178">
        <v>4222</v>
      </c>
      <c r="B43" s="187" t="s">
        <v>842</v>
      </c>
      <c r="C43" s="188" t="s">
        <v>576</v>
      </c>
      <c r="D43" s="95">
        <v>0</v>
      </c>
      <c r="E43" s="95">
        <v>0</v>
      </c>
      <c r="F43" s="95" t="s">
        <v>315</v>
      </c>
      <c r="G43" s="95">
        <v>0</v>
      </c>
      <c r="H43" s="95">
        <v>0</v>
      </c>
      <c r="I43" s="95" t="s">
        <v>315</v>
      </c>
      <c r="J43" s="95">
        <f>K43</f>
        <v>0</v>
      </c>
      <c r="K43" s="95"/>
      <c r="L43" s="95" t="s">
        <v>315</v>
      </c>
      <c r="M43" s="13"/>
    </row>
    <row r="44" spans="1:13" ht="16.5" customHeight="1" hidden="1">
      <c r="A44" s="178">
        <v>4223</v>
      </c>
      <c r="B44" s="187" t="s">
        <v>843</v>
      </c>
      <c r="C44" s="188" t="s">
        <v>577</v>
      </c>
      <c r="D44" s="95">
        <v>0</v>
      </c>
      <c r="E44" s="95">
        <v>0</v>
      </c>
      <c r="F44" s="95" t="s">
        <v>315</v>
      </c>
      <c r="G44" s="95">
        <v>0</v>
      </c>
      <c r="H44" s="95">
        <v>0</v>
      </c>
      <c r="I44" s="95" t="s">
        <v>315</v>
      </c>
      <c r="J44" s="95">
        <f>K44</f>
        <v>0</v>
      </c>
      <c r="K44" s="95"/>
      <c r="L44" s="95" t="s">
        <v>315</v>
      </c>
      <c r="M44" s="13"/>
    </row>
    <row r="45" spans="1:13" ht="28.5" customHeight="1">
      <c r="A45" s="178">
        <v>4230</v>
      </c>
      <c r="B45" s="189" t="s">
        <v>77</v>
      </c>
      <c r="C45" s="185" t="s">
        <v>146</v>
      </c>
      <c r="D45" s="95">
        <v>1445</v>
      </c>
      <c r="E45" s="95">
        <v>1445</v>
      </c>
      <c r="F45" s="95" t="s">
        <v>315</v>
      </c>
      <c r="G45" s="95">
        <v>1650</v>
      </c>
      <c r="H45" s="95">
        <v>1650</v>
      </c>
      <c r="I45" s="95" t="s">
        <v>315</v>
      </c>
      <c r="J45" s="95">
        <f>K45</f>
        <v>933.8</v>
      </c>
      <c r="K45" s="95">
        <f>SUM(K47:K54)</f>
        <v>933.8</v>
      </c>
      <c r="L45" s="95" t="s">
        <v>315</v>
      </c>
      <c r="M45" s="13"/>
    </row>
    <row r="46" spans="1:13" ht="12" customHeight="1">
      <c r="A46" s="178"/>
      <c r="B46" s="181" t="s">
        <v>320</v>
      </c>
      <c r="C46" s="185"/>
      <c r="D46" s="95"/>
      <c r="E46" s="95"/>
      <c r="F46" s="95"/>
      <c r="G46" s="95"/>
      <c r="H46" s="95"/>
      <c r="I46" s="95"/>
      <c r="J46" s="95"/>
      <c r="K46" s="95"/>
      <c r="L46" s="95"/>
      <c r="M46" s="13"/>
    </row>
    <row r="47" spans="1:13" ht="14.25" customHeight="1" hidden="1">
      <c r="A47" s="178">
        <v>4231</v>
      </c>
      <c r="B47" s="187" t="s">
        <v>845</v>
      </c>
      <c r="C47" s="188" t="s">
        <v>578</v>
      </c>
      <c r="D47" s="95">
        <v>0</v>
      </c>
      <c r="E47" s="95">
        <v>0</v>
      </c>
      <c r="F47" s="95" t="s">
        <v>315</v>
      </c>
      <c r="G47" s="95">
        <v>0</v>
      </c>
      <c r="H47" s="95">
        <v>0</v>
      </c>
      <c r="I47" s="95" t="s">
        <v>315</v>
      </c>
      <c r="J47" s="95">
        <f aca="true" t="shared" si="1" ref="J47:J54">K47</f>
        <v>0</v>
      </c>
      <c r="K47" s="95"/>
      <c r="L47" s="95" t="s">
        <v>315</v>
      </c>
      <c r="M47" s="13"/>
    </row>
    <row r="48" spans="1:13" ht="17.25" customHeight="1">
      <c r="A48" s="178">
        <v>4232</v>
      </c>
      <c r="B48" s="187" t="s">
        <v>846</v>
      </c>
      <c r="C48" s="188" t="s">
        <v>579</v>
      </c>
      <c r="D48" s="95">
        <v>115</v>
      </c>
      <c r="E48" s="95">
        <v>115</v>
      </c>
      <c r="F48" s="95" t="s">
        <v>315</v>
      </c>
      <c r="G48" s="95">
        <v>115</v>
      </c>
      <c r="H48" s="95">
        <v>115</v>
      </c>
      <c r="I48" s="95" t="s">
        <v>315</v>
      </c>
      <c r="J48" s="95">
        <f t="shared" si="1"/>
        <v>28.8</v>
      </c>
      <c r="K48" s="95">
        <v>28.8</v>
      </c>
      <c r="L48" s="95" t="s">
        <v>315</v>
      </c>
      <c r="M48" s="13"/>
    </row>
    <row r="49" spans="1:13" ht="14.25" customHeight="1" hidden="1">
      <c r="A49" s="178">
        <v>4233</v>
      </c>
      <c r="B49" s="187" t="s">
        <v>847</v>
      </c>
      <c r="C49" s="188" t="s">
        <v>580</v>
      </c>
      <c r="D49" s="95">
        <v>0</v>
      </c>
      <c r="E49" s="95">
        <v>0</v>
      </c>
      <c r="F49" s="95" t="s">
        <v>315</v>
      </c>
      <c r="G49" s="95">
        <v>0</v>
      </c>
      <c r="H49" s="95">
        <v>0</v>
      </c>
      <c r="I49" s="95" t="s">
        <v>315</v>
      </c>
      <c r="J49" s="95">
        <f t="shared" si="1"/>
        <v>0</v>
      </c>
      <c r="K49" s="95"/>
      <c r="L49" s="95" t="s">
        <v>315</v>
      </c>
      <c r="M49" s="13"/>
    </row>
    <row r="50" spans="1:13" ht="14.25" customHeight="1">
      <c r="A50" s="178">
        <v>4234</v>
      </c>
      <c r="B50" s="187" t="s">
        <v>848</v>
      </c>
      <c r="C50" s="188" t="s">
        <v>581</v>
      </c>
      <c r="D50" s="95">
        <v>60</v>
      </c>
      <c r="E50" s="95">
        <v>60</v>
      </c>
      <c r="F50" s="95" t="s">
        <v>315</v>
      </c>
      <c r="G50" s="95">
        <v>60</v>
      </c>
      <c r="H50" s="95">
        <v>60</v>
      </c>
      <c r="I50" s="95" t="s">
        <v>315</v>
      </c>
      <c r="J50" s="95">
        <f t="shared" si="1"/>
        <v>16</v>
      </c>
      <c r="K50" s="95">
        <v>16</v>
      </c>
      <c r="L50" s="95" t="s">
        <v>315</v>
      </c>
      <c r="M50" s="13"/>
    </row>
    <row r="51" spans="1:13" ht="14.25" customHeight="1">
      <c r="A51" s="178">
        <v>4235</v>
      </c>
      <c r="B51" s="190" t="s">
        <v>849</v>
      </c>
      <c r="C51" s="191">
        <v>4235</v>
      </c>
      <c r="D51" s="95">
        <v>240</v>
      </c>
      <c r="E51" s="95">
        <v>240</v>
      </c>
      <c r="F51" s="95" t="s">
        <v>315</v>
      </c>
      <c r="G51" s="95">
        <v>240</v>
      </c>
      <c r="H51" s="95">
        <v>240</v>
      </c>
      <c r="I51" s="95" t="s">
        <v>315</v>
      </c>
      <c r="J51" s="95">
        <f t="shared" si="1"/>
        <v>0</v>
      </c>
      <c r="K51" s="95"/>
      <c r="L51" s="95" t="s">
        <v>315</v>
      </c>
      <c r="M51" s="13"/>
    </row>
    <row r="52" spans="1:13" ht="15" customHeight="1" hidden="1">
      <c r="A52" s="178">
        <v>4236</v>
      </c>
      <c r="B52" s="187" t="s">
        <v>850</v>
      </c>
      <c r="C52" s="188" t="s">
        <v>582</v>
      </c>
      <c r="D52" s="95">
        <v>0</v>
      </c>
      <c r="E52" s="95">
        <v>0</v>
      </c>
      <c r="F52" s="95" t="s">
        <v>315</v>
      </c>
      <c r="G52" s="95">
        <v>0</v>
      </c>
      <c r="H52" s="95">
        <v>0</v>
      </c>
      <c r="I52" s="95" t="s">
        <v>315</v>
      </c>
      <c r="J52" s="95">
        <f t="shared" si="1"/>
        <v>0</v>
      </c>
      <c r="K52" s="95"/>
      <c r="L52" s="95" t="s">
        <v>315</v>
      </c>
      <c r="M52" s="13"/>
    </row>
    <row r="53" spans="1:13" ht="15" customHeight="1" hidden="1">
      <c r="A53" s="178">
        <v>4237</v>
      </c>
      <c r="B53" s="187" t="s">
        <v>851</v>
      </c>
      <c r="C53" s="188" t="s">
        <v>583</v>
      </c>
      <c r="D53" s="95">
        <v>0</v>
      </c>
      <c r="E53" s="95">
        <v>0</v>
      </c>
      <c r="F53" s="95" t="s">
        <v>315</v>
      </c>
      <c r="G53" s="95">
        <v>0</v>
      </c>
      <c r="H53" s="95">
        <v>0</v>
      </c>
      <c r="I53" s="95" t="s">
        <v>315</v>
      </c>
      <c r="J53" s="95">
        <f t="shared" si="1"/>
        <v>0</v>
      </c>
      <c r="K53" s="95"/>
      <c r="L53" s="95" t="s">
        <v>315</v>
      </c>
      <c r="M53" s="13"/>
    </row>
    <row r="54" spans="1:13" ht="15.75" customHeight="1">
      <c r="A54" s="178">
        <v>4238</v>
      </c>
      <c r="B54" s="187" t="s">
        <v>852</v>
      </c>
      <c r="C54" s="188" t="s">
        <v>584</v>
      </c>
      <c r="D54" s="95">
        <v>1030</v>
      </c>
      <c r="E54" s="95">
        <v>1030</v>
      </c>
      <c r="F54" s="95" t="s">
        <v>315</v>
      </c>
      <c r="G54" s="95">
        <v>1235</v>
      </c>
      <c r="H54" s="95">
        <v>1235</v>
      </c>
      <c r="I54" s="95" t="s">
        <v>315</v>
      </c>
      <c r="J54" s="95">
        <f t="shared" si="1"/>
        <v>889</v>
      </c>
      <c r="K54" s="95">
        <v>889</v>
      </c>
      <c r="L54" s="95" t="s">
        <v>315</v>
      </c>
      <c r="M54" s="13"/>
    </row>
    <row r="55" spans="1:13" ht="24.75" customHeight="1">
      <c r="A55" s="178">
        <v>4240</v>
      </c>
      <c r="B55" s="189" t="s">
        <v>1010</v>
      </c>
      <c r="C55" s="185" t="s">
        <v>146</v>
      </c>
      <c r="D55" s="95">
        <v>600</v>
      </c>
      <c r="E55" s="95">
        <v>600</v>
      </c>
      <c r="F55" s="95" t="s">
        <v>315</v>
      </c>
      <c r="G55" s="95">
        <v>750</v>
      </c>
      <c r="H55" s="95">
        <v>750</v>
      </c>
      <c r="I55" s="95" t="s">
        <v>315</v>
      </c>
      <c r="J55" s="95">
        <f>K55</f>
        <v>699.6</v>
      </c>
      <c r="K55" s="95">
        <f>K57</f>
        <v>699.6</v>
      </c>
      <c r="L55" s="95" t="s">
        <v>315</v>
      </c>
      <c r="M55" s="13"/>
    </row>
    <row r="56" spans="1:13" ht="16.5" customHeight="1">
      <c r="A56" s="178"/>
      <c r="B56" s="181" t="s">
        <v>320</v>
      </c>
      <c r="C56" s="185"/>
      <c r="D56" s="95"/>
      <c r="E56" s="95"/>
      <c r="F56" s="95"/>
      <c r="G56" s="95"/>
      <c r="H56" s="95"/>
      <c r="I56" s="95"/>
      <c r="J56" s="95"/>
      <c r="K56" s="95"/>
      <c r="L56" s="95"/>
      <c r="M56" s="13"/>
    </row>
    <row r="57" spans="1:13" ht="13.5" customHeight="1">
      <c r="A57" s="178">
        <v>4241</v>
      </c>
      <c r="B57" s="187" t="s">
        <v>854</v>
      </c>
      <c r="C57" s="188" t="s">
        <v>585</v>
      </c>
      <c r="D57" s="95">
        <v>600</v>
      </c>
      <c r="E57" s="95">
        <v>600</v>
      </c>
      <c r="F57" s="95" t="s">
        <v>315</v>
      </c>
      <c r="G57" s="95">
        <v>750</v>
      </c>
      <c r="H57" s="95">
        <v>750</v>
      </c>
      <c r="I57" s="95" t="s">
        <v>315</v>
      </c>
      <c r="J57" s="95">
        <f>K57</f>
        <v>699.6</v>
      </c>
      <c r="K57" s="95">
        <v>699.6</v>
      </c>
      <c r="L57" s="95" t="s">
        <v>315</v>
      </c>
      <c r="M57" s="13"/>
    </row>
    <row r="58" spans="1:13" ht="29.25" customHeight="1">
      <c r="A58" s="178">
        <v>4250</v>
      </c>
      <c r="B58" s="189" t="s">
        <v>1011</v>
      </c>
      <c r="C58" s="185" t="s">
        <v>146</v>
      </c>
      <c r="D58" s="95">
        <v>190</v>
      </c>
      <c r="E58" s="95">
        <v>190</v>
      </c>
      <c r="F58" s="95" t="s">
        <v>315</v>
      </c>
      <c r="G58" s="95">
        <v>157</v>
      </c>
      <c r="H58" s="95">
        <v>157</v>
      </c>
      <c r="I58" s="95" t="s">
        <v>315</v>
      </c>
      <c r="J58" s="95">
        <f>K58</f>
        <v>118.5</v>
      </c>
      <c r="K58" s="95">
        <f>SUM(K60:K61)</f>
        <v>118.5</v>
      </c>
      <c r="L58" s="95" t="s">
        <v>315</v>
      </c>
      <c r="M58" s="13"/>
    </row>
    <row r="59" spans="1:13" ht="15" customHeight="1">
      <c r="A59" s="178"/>
      <c r="B59" s="181" t="s">
        <v>320</v>
      </c>
      <c r="C59" s="185"/>
      <c r="D59" s="95"/>
      <c r="E59" s="95"/>
      <c r="F59" s="95"/>
      <c r="G59" s="95"/>
      <c r="H59" s="95"/>
      <c r="I59" s="95"/>
      <c r="J59" s="95"/>
      <c r="K59" s="95"/>
      <c r="L59" s="95"/>
      <c r="M59" s="13"/>
    </row>
    <row r="60" spans="1:13" ht="26.25" customHeight="1">
      <c r="A60" s="178">
        <v>4251</v>
      </c>
      <c r="B60" s="187" t="s">
        <v>856</v>
      </c>
      <c r="C60" s="188" t="s">
        <v>586</v>
      </c>
      <c r="D60" s="95">
        <v>90</v>
      </c>
      <c r="E60" s="95">
        <v>90</v>
      </c>
      <c r="F60" s="95" t="s">
        <v>315</v>
      </c>
      <c r="G60" s="95">
        <v>57</v>
      </c>
      <c r="H60" s="95">
        <v>57</v>
      </c>
      <c r="I60" s="95" t="s">
        <v>315</v>
      </c>
      <c r="J60" s="95">
        <f>K60</f>
        <v>18.7</v>
      </c>
      <c r="K60" s="95">
        <v>18.7</v>
      </c>
      <c r="L60" s="95" t="s">
        <v>315</v>
      </c>
      <c r="M60" s="13"/>
    </row>
    <row r="61" spans="1:13" ht="27.75" customHeight="1">
      <c r="A61" s="178">
        <v>4252</v>
      </c>
      <c r="B61" s="187" t="s">
        <v>857</v>
      </c>
      <c r="C61" s="188" t="s">
        <v>587</v>
      </c>
      <c r="D61" s="95">
        <v>100</v>
      </c>
      <c r="E61" s="95">
        <v>100</v>
      </c>
      <c r="F61" s="95" t="s">
        <v>315</v>
      </c>
      <c r="G61" s="95">
        <v>100</v>
      </c>
      <c r="H61" s="95">
        <v>100</v>
      </c>
      <c r="I61" s="95" t="s">
        <v>315</v>
      </c>
      <c r="J61" s="95">
        <f>K61</f>
        <v>99.8</v>
      </c>
      <c r="K61" s="95">
        <v>99.8</v>
      </c>
      <c r="L61" s="95" t="s">
        <v>315</v>
      </c>
      <c r="M61" s="13"/>
    </row>
    <row r="62" spans="1:13" ht="42" customHeight="1">
      <c r="A62" s="178">
        <v>4260</v>
      </c>
      <c r="B62" s="189" t="s">
        <v>1012</v>
      </c>
      <c r="C62" s="185" t="s">
        <v>146</v>
      </c>
      <c r="D62" s="95">
        <v>4700</v>
      </c>
      <c r="E62" s="95">
        <v>4700</v>
      </c>
      <c r="F62" s="95" t="s">
        <v>315</v>
      </c>
      <c r="G62" s="95">
        <v>4763.3</v>
      </c>
      <c r="H62" s="95">
        <v>4763.3</v>
      </c>
      <c r="I62" s="95" t="s">
        <v>315</v>
      </c>
      <c r="J62" s="95">
        <f>K62</f>
        <v>2643.8</v>
      </c>
      <c r="K62" s="95">
        <f>SUM(K64:K71)</f>
        <v>2643.8</v>
      </c>
      <c r="L62" s="95" t="s">
        <v>315</v>
      </c>
      <c r="M62" s="13"/>
    </row>
    <row r="63" spans="1:13" ht="12.75" customHeight="1">
      <c r="A63" s="178"/>
      <c r="B63" s="181" t="s">
        <v>320</v>
      </c>
      <c r="C63" s="185"/>
      <c r="D63" s="95"/>
      <c r="E63" s="95"/>
      <c r="F63" s="95"/>
      <c r="G63" s="95"/>
      <c r="H63" s="95"/>
      <c r="I63" s="95"/>
      <c r="J63" s="95"/>
      <c r="K63" s="95"/>
      <c r="L63" s="95"/>
      <c r="M63" s="13"/>
    </row>
    <row r="64" spans="1:13" ht="12.75" customHeight="1">
      <c r="A64" s="178">
        <v>4261</v>
      </c>
      <c r="B64" s="187" t="s">
        <v>859</v>
      </c>
      <c r="C64" s="188" t="s">
        <v>588</v>
      </c>
      <c r="D64" s="95">
        <v>300</v>
      </c>
      <c r="E64" s="95">
        <v>300</v>
      </c>
      <c r="F64" s="95" t="s">
        <v>315</v>
      </c>
      <c r="G64" s="95">
        <v>300</v>
      </c>
      <c r="H64" s="95">
        <v>300</v>
      </c>
      <c r="I64" s="95" t="s">
        <v>315</v>
      </c>
      <c r="J64" s="95">
        <f>K64</f>
        <v>299.2</v>
      </c>
      <c r="K64" s="95">
        <v>299.2</v>
      </c>
      <c r="L64" s="95" t="s">
        <v>315</v>
      </c>
      <c r="M64" s="13"/>
    </row>
    <row r="65" spans="1:13" ht="14.25" customHeight="1" hidden="1">
      <c r="A65" s="178">
        <v>4262</v>
      </c>
      <c r="B65" s="187" t="s">
        <v>860</v>
      </c>
      <c r="C65" s="188" t="s">
        <v>589</v>
      </c>
      <c r="D65" s="95">
        <v>0</v>
      </c>
      <c r="E65" s="95">
        <v>0</v>
      </c>
      <c r="F65" s="95" t="s">
        <v>315</v>
      </c>
      <c r="G65" s="95">
        <v>0</v>
      </c>
      <c r="H65" s="95">
        <v>0</v>
      </c>
      <c r="I65" s="95" t="s">
        <v>315</v>
      </c>
      <c r="J65" s="95">
        <f aca="true" t="shared" si="2" ref="J65:J71">K65</f>
        <v>0</v>
      </c>
      <c r="K65" s="95"/>
      <c r="L65" s="95" t="s">
        <v>315</v>
      </c>
      <c r="M65" s="13"/>
    </row>
    <row r="66" spans="1:13" ht="23.25" customHeight="1" hidden="1">
      <c r="A66" s="178">
        <v>4263</v>
      </c>
      <c r="B66" s="187" t="s">
        <v>439</v>
      </c>
      <c r="C66" s="188" t="s">
        <v>590</v>
      </c>
      <c r="D66" s="95">
        <v>0</v>
      </c>
      <c r="E66" s="95">
        <v>0</v>
      </c>
      <c r="F66" s="95" t="s">
        <v>315</v>
      </c>
      <c r="G66" s="95">
        <v>0</v>
      </c>
      <c r="H66" s="95">
        <v>0</v>
      </c>
      <c r="I66" s="95" t="s">
        <v>315</v>
      </c>
      <c r="J66" s="95">
        <f t="shared" si="2"/>
        <v>0</v>
      </c>
      <c r="K66" s="95"/>
      <c r="L66" s="95" t="s">
        <v>315</v>
      </c>
      <c r="M66" s="13"/>
    </row>
    <row r="67" spans="1:13" ht="12" customHeight="1">
      <c r="A67" s="178">
        <v>4264</v>
      </c>
      <c r="B67" s="192" t="s">
        <v>862</v>
      </c>
      <c r="C67" s="188" t="s">
        <v>591</v>
      </c>
      <c r="D67" s="95">
        <v>1800</v>
      </c>
      <c r="E67" s="95">
        <v>1800</v>
      </c>
      <c r="F67" s="95" t="s">
        <v>315</v>
      </c>
      <c r="G67" s="95">
        <v>1800</v>
      </c>
      <c r="H67" s="95">
        <v>1800</v>
      </c>
      <c r="I67" s="95" t="s">
        <v>315</v>
      </c>
      <c r="J67" s="95">
        <f t="shared" si="2"/>
        <v>1773.9</v>
      </c>
      <c r="K67" s="95">
        <v>1773.9</v>
      </c>
      <c r="L67" s="95" t="s">
        <v>315</v>
      </c>
      <c r="M67" s="13"/>
    </row>
    <row r="68" spans="1:13" ht="0.75" customHeight="1" hidden="1">
      <c r="A68" s="178">
        <v>4265</v>
      </c>
      <c r="B68" s="192" t="s">
        <v>863</v>
      </c>
      <c r="C68" s="188" t="s">
        <v>592</v>
      </c>
      <c r="D68" s="95">
        <v>0</v>
      </c>
      <c r="E68" s="95">
        <v>0</v>
      </c>
      <c r="F68" s="95" t="s">
        <v>315</v>
      </c>
      <c r="G68" s="95">
        <v>0</v>
      </c>
      <c r="H68" s="95">
        <v>0</v>
      </c>
      <c r="I68" s="95" t="s">
        <v>315</v>
      </c>
      <c r="J68" s="95">
        <f t="shared" si="2"/>
        <v>0</v>
      </c>
      <c r="K68" s="95"/>
      <c r="L68" s="95" t="s">
        <v>315</v>
      </c>
      <c r="M68" s="13"/>
    </row>
    <row r="69" spans="1:13" ht="12.75" customHeight="1" hidden="1">
      <c r="A69" s="178">
        <v>4266</v>
      </c>
      <c r="B69" s="192" t="s">
        <v>864</v>
      </c>
      <c r="C69" s="188" t="s">
        <v>593</v>
      </c>
      <c r="D69" s="95">
        <v>0</v>
      </c>
      <c r="E69" s="95">
        <v>0</v>
      </c>
      <c r="F69" s="95" t="s">
        <v>315</v>
      </c>
      <c r="G69" s="95">
        <v>0</v>
      </c>
      <c r="H69" s="95">
        <v>0</v>
      </c>
      <c r="I69" s="95" t="s">
        <v>315</v>
      </c>
      <c r="J69" s="95">
        <f t="shared" si="2"/>
        <v>0</v>
      </c>
      <c r="K69" s="95"/>
      <c r="L69" s="95" t="s">
        <v>315</v>
      </c>
      <c r="M69" s="13"/>
    </row>
    <row r="70" spans="1:13" ht="12.75" customHeight="1" hidden="1">
      <c r="A70" s="178">
        <v>4267</v>
      </c>
      <c r="B70" s="192" t="s">
        <v>865</v>
      </c>
      <c r="C70" s="188" t="s">
        <v>594</v>
      </c>
      <c r="D70" s="95">
        <v>0</v>
      </c>
      <c r="E70" s="95">
        <v>0</v>
      </c>
      <c r="F70" s="95" t="s">
        <v>315</v>
      </c>
      <c r="G70" s="95">
        <v>0</v>
      </c>
      <c r="H70" s="95">
        <v>0</v>
      </c>
      <c r="I70" s="95" t="s">
        <v>315</v>
      </c>
      <c r="J70" s="95">
        <f t="shared" si="2"/>
        <v>0</v>
      </c>
      <c r="K70" s="95"/>
      <c r="L70" s="95" t="s">
        <v>315</v>
      </c>
      <c r="M70" s="13"/>
    </row>
    <row r="71" spans="1:13" ht="15.75" customHeight="1">
      <c r="A71" s="178">
        <v>4268</v>
      </c>
      <c r="B71" s="192" t="s">
        <v>866</v>
      </c>
      <c r="C71" s="188" t="s">
        <v>595</v>
      </c>
      <c r="D71" s="95">
        <v>2600</v>
      </c>
      <c r="E71" s="95">
        <v>2600</v>
      </c>
      <c r="F71" s="95" t="s">
        <v>315</v>
      </c>
      <c r="G71" s="95">
        <v>2663.3</v>
      </c>
      <c r="H71" s="95">
        <v>2663.3</v>
      </c>
      <c r="I71" s="95" t="s">
        <v>315</v>
      </c>
      <c r="J71" s="95">
        <f t="shared" si="2"/>
        <v>570.7</v>
      </c>
      <c r="K71" s="95">
        <v>570.7</v>
      </c>
      <c r="L71" s="95" t="s">
        <v>315</v>
      </c>
      <c r="M71" s="13"/>
    </row>
    <row r="72" spans="1:13" ht="24" customHeight="1">
      <c r="A72" s="178">
        <v>4300</v>
      </c>
      <c r="B72" s="193" t="s">
        <v>1013</v>
      </c>
      <c r="C72" s="185" t="s">
        <v>146</v>
      </c>
      <c r="D72" s="95">
        <v>0</v>
      </c>
      <c r="E72" s="95">
        <v>0</v>
      </c>
      <c r="F72" s="95" t="s">
        <v>315</v>
      </c>
      <c r="G72" s="95">
        <v>0</v>
      </c>
      <c r="H72" s="95">
        <v>0</v>
      </c>
      <c r="I72" s="95" t="s">
        <v>315</v>
      </c>
      <c r="J72" s="95">
        <f>K72</f>
        <v>0</v>
      </c>
      <c r="K72" s="95">
        <f>K74</f>
        <v>0</v>
      </c>
      <c r="L72" s="95" t="s">
        <v>315</v>
      </c>
      <c r="M72" s="13"/>
    </row>
    <row r="73" spans="1:13" ht="16.5" customHeight="1" hidden="1">
      <c r="A73" s="183"/>
      <c r="B73" s="181" t="s">
        <v>270</v>
      </c>
      <c r="C73" s="180"/>
      <c r="D73" s="95"/>
      <c r="E73" s="95"/>
      <c r="F73" s="95"/>
      <c r="G73" s="95"/>
      <c r="H73" s="95"/>
      <c r="I73" s="95"/>
      <c r="J73" s="95"/>
      <c r="K73" s="95"/>
      <c r="L73" s="95"/>
      <c r="M73" s="13"/>
    </row>
    <row r="74" spans="1:13" ht="13.5" customHeight="1" hidden="1">
      <c r="A74" s="178">
        <v>4310</v>
      </c>
      <c r="B74" s="193" t="s">
        <v>1014</v>
      </c>
      <c r="C74" s="185" t="s">
        <v>146</v>
      </c>
      <c r="D74" s="95">
        <v>0</v>
      </c>
      <c r="E74" s="95">
        <v>0</v>
      </c>
      <c r="F74" s="95" t="s">
        <v>146</v>
      </c>
      <c r="G74" s="95">
        <v>0</v>
      </c>
      <c r="H74" s="95">
        <v>0</v>
      </c>
      <c r="I74" s="95" t="s">
        <v>146</v>
      </c>
      <c r="J74" s="95">
        <f>K74</f>
        <v>0</v>
      </c>
      <c r="K74" s="95">
        <f>SUM(K76:K77)</f>
        <v>0</v>
      </c>
      <c r="L74" s="95" t="s">
        <v>146</v>
      </c>
      <c r="M74" s="13"/>
    </row>
    <row r="75" spans="1:13" ht="11.25" customHeight="1" hidden="1">
      <c r="A75" s="178"/>
      <c r="B75" s="181" t="s">
        <v>320</v>
      </c>
      <c r="C75" s="185"/>
      <c r="D75" s="95"/>
      <c r="E75" s="95"/>
      <c r="F75" s="95"/>
      <c r="G75" s="95"/>
      <c r="H75" s="95"/>
      <c r="I75" s="95"/>
      <c r="J75" s="95"/>
      <c r="K75" s="95"/>
      <c r="L75" s="95"/>
      <c r="M75" s="13"/>
    </row>
    <row r="76" spans="1:13" ht="16.5" customHeight="1" hidden="1">
      <c r="A76" s="178">
        <v>4311</v>
      </c>
      <c r="B76" s="192" t="s">
        <v>301</v>
      </c>
      <c r="C76" s="188" t="s">
        <v>596</v>
      </c>
      <c r="D76" s="95">
        <v>0</v>
      </c>
      <c r="E76" s="95">
        <v>0</v>
      </c>
      <c r="F76" s="95" t="s">
        <v>315</v>
      </c>
      <c r="G76" s="95">
        <v>0</v>
      </c>
      <c r="H76" s="95">
        <v>0</v>
      </c>
      <c r="I76" s="95" t="s">
        <v>315</v>
      </c>
      <c r="J76" s="95">
        <f>K76</f>
        <v>0</v>
      </c>
      <c r="K76" s="95"/>
      <c r="L76" s="95" t="s">
        <v>315</v>
      </c>
      <c r="M76" s="13"/>
    </row>
    <row r="77" spans="1:13" ht="14.25" customHeight="1" hidden="1">
      <c r="A77" s="178">
        <v>4312</v>
      </c>
      <c r="B77" s="192" t="s">
        <v>302</v>
      </c>
      <c r="C77" s="188" t="s">
        <v>597</v>
      </c>
      <c r="D77" s="95">
        <v>0</v>
      </c>
      <c r="E77" s="95">
        <v>0</v>
      </c>
      <c r="F77" s="95" t="s">
        <v>315</v>
      </c>
      <c r="G77" s="95">
        <v>0</v>
      </c>
      <c r="H77" s="95">
        <v>0</v>
      </c>
      <c r="I77" s="95" t="s">
        <v>315</v>
      </c>
      <c r="J77" s="95">
        <f>K77</f>
        <v>0</v>
      </c>
      <c r="K77" s="95"/>
      <c r="L77" s="95" t="s">
        <v>315</v>
      </c>
      <c r="M77" s="13"/>
    </row>
    <row r="78" spans="1:13" ht="13.5" customHeight="1" hidden="1">
      <c r="A78" s="178">
        <v>4320</v>
      </c>
      <c r="B78" s="193" t="s">
        <v>1015</v>
      </c>
      <c r="C78" s="185" t="s">
        <v>146</v>
      </c>
      <c r="D78" s="95">
        <v>0</v>
      </c>
      <c r="E78" s="95">
        <v>0</v>
      </c>
      <c r="F78" s="95" t="s">
        <v>315</v>
      </c>
      <c r="G78" s="95">
        <v>0</v>
      </c>
      <c r="H78" s="95">
        <v>0</v>
      </c>
      <c r="I78" s="95" t="s">
        <v>315</v>
      </c>
      <c r="J78" s="95">
        <f>K78</f>
        <v>0</v>
      </c>
      <c r="K78" s="95">
        <f>SUM(K80:K81)</f>
        <v>0</v>
      </c>
      <c r="L78" s="95" t="s">
        <v>315</v>
      </c>
      <c r="M78" s="13"/>
    </row>
    <row r="79" spans="1:13" ht="14.25" customHeight="1" hidden="1">
      <c r="A79" s="178"/>
      <c r="B79" s="181" t="s">
        <v>320</v>
      </c>
      <c r="C79" s="185"/>
      <c r="D79" s="95"/>
      <c r="E79" s="95"/>
      <c r="F79" s="95"/>
      <c r="G79" s="95"/>
      <c r="H79" s="95"/>
      <c r="I79" s="95"/>
      <c r="J79" s="95"/>
      <c r="K79" s="95"/>
      <c r="L79" s="95"/>
      <c r="M79" s="13"/>
    </row>
    <row r="80" spans="1:13" ht="14.25" customHeight="1" hidden="1">
      <c r="A80" s="178">
        <v>4321</v>
      </c>
      <c r="B80" s="192" t="s">
        <v>927</v>
      </c>
      <c r="C80" s="188" t="s">
        <v>598</v>
      </c>
      <c r="D80" s="95">
        <v>0</v>
      </c>
      <c r="E80" s="95">
        <v>0</v>
      </c>
      <c r="F80" s="95" t="s">
        <v>315</v>
      </c>
      <c r="G80" s="95">
        <v>0</v>
      </c>
      <c r="H80" s="95">
        <v>0</v>
      </c>
      <c r="I80" s="95" t="s">
        <v>315</v>
      </c>
      <c r="J80" s="95">
        <f>K80</f>
        <v>0</v>
      </c>
      <c r="K80" s="95"/>
      <c r="L80" s="95" t="s">
        <v>315</v>
      </c>
      <c r="M80" s="13"/>
    </row>
    <row r="81" spans="1:13" ht="14.25" customHeight="1" hidden="1">
      <c r="A81" s="178">
        <v>4322</v>
      </c>
      <c r="B81" s="192" t="s">
        <v>464</v>
      </c>
      <c r="C81" s="188" t="s">
        <v>599</v>
      </c>
      <c r="D81" s="95">
        <v>0</v>
      </c>
      <c r="E81" s="95">
        <v>0</v>
      </c>
      <c r="F81" s="95" t="s">
        <v>315</v>
      </c>
      <c r="G81" s="95">
        <v>0</v>
      </c>
      <c r="H81" s="95">
        <v>0</v>
      </c>
      <c r="I81" s="95" t="s">
        <v>315</v>
      </c>
      <c r="J81" s="95">
        <f>K81</f>
        <v>0</v>
      </c>
      <c r="K81" s="95"/>
      <c r="L81" s="95" t="s">
        <v>315</v>
      </c>
      <c r="M81" s="13"/>
    </row>
    <row r="82" spans="1:13" ht="21.75" customHeight="1" hidden="1">
      <c r="A82" s="178">
        <v>4330</v>
      </c>
      <c r="B82" s="193" t="s">
        <v>1016</v>
      </c>
      <c r="C82" s="185" t="s">
        <v>146</v>
      </c>
      <c r="D82" s="95">
        <v>0</v>
      </c>
      <c r="E82" s="95">
        <v>0</v>
      </c>
      <c r="F82" s="95" t="s">
        <v>315</v>
      </c>
      <c r="G82" s="95">
        <v>0</v>
      </c>
      <c r="H82" s="95">
        <v>0</v>
      </c>
      <c r="I82" s="95" t="s">
        <v>315</v>
      </c>
      <c r="J82" s="95">
        <f>K82</f>
        <v>0</v>
      </c>
      <c r="K82" s="95">
        <f>SUM(K84:K86)</f>
        <v>0</v>
      </c>
      <c r="L82" s="95" t="s">
        <v>315</v>
      </c>
      <c r="M82" s="13"/>
    </row>
    <row r="83" spans="1:13" ht="14.25" customHeight="1" hidden="1">
      <c r="A83" s="178"/>
      <c r="B83" s="181" t="s">
        <v>320</v>
      </c>
      <c r="C83" s="185"/>
      <c r="D83" s="95"/>
      <c r="E83" s="95"/>
      <c r="F83" s="95"/>
      <c r="G83" s="95"/>
      <c r="H83" s="95"/>
      <c r="I83" s="95"/>
      <c r="J83" s="95"/>
      <c r="K83" s="95"/>
      <c r="L83" s="95"/>
      <c r="M83" s="13"/>
    </row>
    <row r="84" spans="1:13" ht="12" customHeight="1" hidden="1">
      <c r="A84" s="178">
        <v>4331</v>
      </c>
      <c r="B84" s="192" t="s">
        <v>466</v>
      </c>
      <c r="C84" s="188" t="s">
        <v>600</v>
      </c>
      <c r="D84" s="95">
        <v>0</v>
      </c>
      <c r="E84" s="95">
        <v>0</v>
      </c>
      <c r="F84" s="95" t="s">
        <v>315</v>
      </c>
      <c r="G84" s="95">
        <v>0</v>
      </c>
      <c r="H84" s="95">
        <v>0</v>
      </c>
      <c r="I84" s="95" t="s">
        <v>315</v>
      </c>
      <c r="J84" s="95">
        <f>K84</f>
        <v>0</v>
      </c>
      <c r="K84" s="95">
        <f>'[1]aparat'!L86+'[1]aparat ntpm'!L87+'[1]mankap1'!L87+'[1]mankap 1 ntpm'!L87+'[1]patvir'!L88+'[1]bjudj. chnax.caxs'!L86</f>
        <v>0</v>
      </c>
      <c r="L84" s="95" t="s">
        <v>315</v>
      </c>
      <c r="M84" s="13"/>
    </row>
    <row r="85" spans="1:13" ht="14.25" customHeight="1" hidden="1">
      <c r="A85" s="178">
        <v>4332</v>
      </c>
      <c r="B85" s="192" t="s">
        <v>467</v>
      </c>
      <c r="C85" s="188" t="s">
        <v>601</v>
      </c>
      <c r="D85" s="95">
        <v>0</v>
      </c>
      <c r="E85" s="95">
        <v>0</v>
      </c>
      <c r="F85" s="95" t="s">
        <v>315</v>
      </c>
      <c r="G85" s="95">
        <v>0</v>
      </c>
      <c r="H85" s="95">
        <v>0</v>
      </c>
      <c r="I85" s="95" t="s">
        <v>315</v>
      </c>
      <c r="J85" s="95">
        <f>K85</f>
        <v>0</v>
      </c>
      <c r="K85" s="95">
        <f>'[1]aparat'!L87+'[1]aparat ntpm'!L88+'[1]mankap1'!L88+'[1]mankap 1 ntpm'!L88+'[1]patvir'!L89+'[1]bjudj. chnax.caxs'!L87</f>
        <v>0</v>
      </c>
      <c r="L85" s="95" t="s">
        <v>315</v>
      </c>
      <c r="M85" s="13"/>
    </row>
    <row r="86" spans="1:13" ht="13.5" customHeight="1" hidden="1">
      <c r="A86" s="178">
        <v>4333</v>
      </c>
      <c r="B86" s="192" t="s">
        <v>468</v>
      </c>
      <c r="C86" s="188" t="s">
        <v>602</v>
      </c>
      <c r="D86" s="95">
        <v>0</v>
      </c>
      <c r="E86" s="95">
        <v>0</v>
      </c>
      <c r="F86" s="95" t="s">
        <v>315</v>
      </c>
      <c r="G86" s="95">
        <v>0</v>
      </c>
      <c r="H86" s="95">
        <v>0</v>
      </c>
      <c r="I86" s="95" t="s">
        <v>315</v>
      </c>
      <c r="J86" s="95">
        <f>K86</f>
        <v>0</v>
      </c>
      <c r="K86" s="95">
        <f>'[1]aparat'!L88+'[1]aparat ntpm'!L89+'[1]mankap1'!L89+'[1]mankap 1 ntpm'!L89+'[1]patvir'!L90+'[1]bjudj. chnax.caxs'!L88</f>
        <v>0</v>
      </c>
      <c r="L86" s="95" t="s">
        <v>315</v>
      </c>
      <c r="M86" s="13"/>
    </row>
    <row r="87" spans="1:13" ht="15.75" customHeight="1">
      <c r="A87" s="178">
        <v>4400</v>
      </c>
      <c r="B87" s="192" t="s">
        <v>491</v>
      </c>
      <c r="C87" s="185" t="s">
        <v>146</v>
      </c>
      <c r="D87" s="95">
        <v>0</v>
      </c>
      <c r="E87" s="95">
        <v>0</v>
      </c>
      <c r="F87" s="95" t="s">
        <v>315</v>
      </c>
      <c r="G87" s="95">
        <v>0</v>
      </c>
      <c r="H87" s="95">
        <v>0</v>
      </c>
      <c r="I87" s="95" t="s">
        <v>315</v>
      </c>
      <c r="J87" s="95">
        <f>K87</f>
        <v>0</v>
      </c>
      <c r="K87" s="95">
        <f>K89+K93</f>
        <v>0</v>
      </c>
      <c r="L87" s="95" t="s">
        <v>315</v>
      </c>
      <c r="M87" s="13"/>
    </row>
    <row r="88" spans="1:13" ht="0.75" customHeight="1" hidden="1">
      <c r="A88" s="183"/>
      <c r="B88" s="181" t="s">
        <v>270</v>
      </c>
      <c r="C88" s="180"/>
      <c r="D88" s="95"/>
      <c r="E88" s="95"/>
      <c r="F88" s="95"/>
      <c r="G88" s="95"/>
      <c r="H88" s="95"/>
      <c r="I88" s="95"/>
      <c r="J88" s="95"/>
      <c r="K88" s="95"/>
      <c r="L88" s="95"/>
      <c r="M88" s="13"/>
    </row>
    <row r="89" spans="1:13" ht="24" customHeight="1" hidden="1">
      <c r="A89" s="178">
        <v>4410</v>
      </c>
      <c r="B89" s="193" t="s">
        <v>1017</v>
      </c>
      <c r="C89" s="185" t="s">
        <v>146</v>
      </c>
      <c r="D89" s="95">
        <v>0</v>
      </c>
      <c r="E89" s="95">
        <v>0</v>
      </c>
      <c r="F89" s="95" t="s">
        <v>146</v>
      </c>
      <c r="G89" s="95">
        <v>0</v>
      </c>
      <c r="H89" s="95">
        <v>0</v>
      </c>
      <c r="I89" s="95" t="s">
        <v>146</v>
      </c>
      <c r="J89" s="95">
        <f>K89</f>
        <v>0</v>
      </c>
      <c r="K89" s="95">
        <f>SUM(K91:K92)</f>
        <v>0</v>
      </c>
      <c r="L89" s="95" t="s">
        <v>146</v>
      </c>
      <c r="M89" s="13"/>
    </row>
    <row r="90" spans="1:13" ht="16.5" customHeight="1" hidden="1">
      <c r="A90" s="178"/>
      <c r="B90" s="181" t="s">
        <v>320</v>
      </c>
      <c r="C90" s="185"/>
      <c r="D90" s="95"/>
      <c r="E90" s="95"/>
      <c r="F90" s="95"/>
      <c r="G90" s="95"/>
      <c r="H90" s="95"/>
      <c r="I90" s="95"/>
      <c r="J90" s="95"/>
      <c r="K90" s="95"/>
      <c r="L90" s="95"/>
      <c r="M90" s="13"/>
    </row>
    <row r="91" spans="1:13" ht="27" customHeight="1" hidden="1">
      <c r="A91" s="178">
        <v>4411</v>
      </c>
      <c r="B91" s="192" t="s">
        <v>305</v>
      </c>
      <c r="C91" s="188" t="s">
        <v>603</v>
      </c>
      <c r="D91" s="95">
        <v>0</v>
      </c>
      <c r="E91" s="95">
        <v>0</v>
      </c>
      <c r="F91" s="95" t="s">
        <v>315</v>
      </c>
      <c r="G91" s="95">
        <v>0</v>
      </c>
      <c r="H91" s="95">
        <v>0</v>
      </c>
      <c r="I91" s="95" t="s">
        <v>315</v>
      </c>
      <c r="J91" s="95">
        <f>K91</f>
        <v>0</v>
      </c>
      <c r="K91" s="95"/>
      <c r="L91" s="95" t="s">
        <v>315</v>
      </c>
      <c r="M91" s="13"/>
    </row>
    <row r="92" spans="1:13" ht="26.25" customHeight="1" hidden="1">
      <c r="A92" s="178">
        <v>4412</v>
      </c>
      <c r="B92" s="192" t="s">
        <v>306</v>
      </c>
      <c r="C92" s="188" t="s">
        <v>604</v>
      </c>
      <c r="D92" s="95">
        <v>0</v>
      </c>
      <c r="E92" s="95">
        <v>0</v>
      </c>
      <c r="F92" s="95" t="s">
        <v>315</v>
      </c>
      <c r="G92" s="95">
        <v>0</v>
      </c>
      <c r="H92" s="95">
        <v>0</v>
      </c>
      <c r="I92" s="95" t="s">
        <v>315</v>
      </c>
      <c r="J92" s="95">
        <f>K92</f>
        <v>0</v>
      </c>
      <c r="K92" s="95"/>
      <c r="L92" s="95" t="s">
        <v>315</v>
      </c>
      <c r="M92" s="13"/>
    </row>
    <row r="93" spans="1:13" ht="24" customHeight="1" hidden="1">
      <c r="A93" s="178">
        <v>4420</v>
      </c>
      <c r="B93" s="193" t="s">
        <v>1018</v>
      </c>
      <c r="C93" s="185" t="s">
        <v>146</v>
      </c>
      <c r="D93" s="95">
        <v>0</v>
      </c>
      <c r="E93" s="95">
        <v>0</v>
      </c>
      <c r="F93" s="95" t="s">
        <v>315</v>
      </c>
      <c r="G93" s="95">
        <v>0</v>
      </c>
      <c r="H93" s="95">
        <v>0</v>
      </c>
      <c r="I93" s="95" t="s">
        <v>315</v>
      </c>
      <c r="J93" s="95">
        <f>K93</f>
        <v>0</v>
      </c>
      <c r="K93" s="95">
        <f>SUM(K95:K96)</f>
        <v>0</v>
      </c>
      <c r="L93" s="95" t="s">
        <v>315</v>
      </c>
      <c r="M93" s="13"/>
    </row>
    <row r="94" spans="1:13" ht="14.25" customHeight="1" hidden="1">
      <c r="A94" s="178"/>
      <c r="B94" s="181" t="s">
        <v>320</v>
      </c>
      <c r="C94" s="185"/>
      <c r="D94" s="95"/>
      <c r="E94" s="95"/>
      <c r="F94" s="95"/>
      <c r="G94" s="95"/>
      <c r="H94" s="95"/>
      <c r="I94" s="95"/>
      <c r="J94" s="95"/>
      <c r="K94" s="95"/>
      <c r="L94" s="95"/>
      <c r="M94" s="13"/>
    </row>
    <row r="95" spans="1:13" ht="24" customHeight="1" hidden="1">
      <c r="A95" s="178">
        <v>4421</v>
      </c>
      <c r="B95" s="192" t="s">
        <v>203</v>
      </c>
      <c r="C95" s="188" t="s">
        <v>605</v>
      </c>
      <c r="D95" s="95">
        <v>0</v>
      </c>
      <c r="E95" s="95">
        <v>0</v>
      </c>
      <c r="F95" s="95" t="s">
        <v>315</v>
      </c>
      <c r="G95" s="95">
        <v>0</v>
      </c>
      <c r="H95" s="95">
        <v>0</v>
      </c>
      <c r="I95" s="95" t="s">
        <v>315</v>
      </c>
      <c r="J95" s="95">
        <f>K95</f>
        <v>0</v>
      </c>
      <c r="K95" s="95"/>
      <c r="L95" s="95" t="s">
        <v>315</v>
      </c>
      <c r="M95" s="13"/>
    </row>
    <row r="96" spans="1:13" ht="27" customHeight="1" hidden="1">
      <c r="A96" s="178">
        <v>4422</v>
      </c>
      <c r="B96" s="192" t="s">
        <v>307</v>
      </c>
      <c r="C96" s="188" t="s">
        <v>606</v>
      </c>
      <c r="D96" s="95">
        <v>0</v>
      </c>
      <c r="E96" s="95">
        <v>0</v>
      </c>
      <c r="F96" s="95" t="s">
        <v>315</v>
      </c>
      <c r="G96" s="95">
        <v>0</v>
      </c>
      <c r="H96" s="95">
        <v>0</v>
      </c>
      <c r="I96" s="95" t="s">
        <v>315</v>
      </c>
      <c r="J96" s="95">
        <f>K96</f>
        <v>0</v>
      </c>
      <c r="K96" s="95"/>
      <c r="L96" s="95" t="s">
        <v>315</v>
      </c>
      <c r="M96" s="13"/>
    </row>
    <row r="97" spans="1:13" ht="25.5" customHeight="1">
      <c r="A97" s="178">
        <v>4500</v>
      </c>
      <c r="B97" s="192" t="s">
        <v>82</v>
      </c>
      <c r="C97" s="185" t="s">
        <v>146</v>
      </c>
      <c r="D97" s="95">
        <v>200</v>
      </c>
      <c r="E97" s="95">
        <v>200</v>
      </c>
      <c r="F97" s="95" t="s">
        <v>315</v>
      </c>
      <c r="G97" s="95">
        <v>200</v>
      </c>
      <c r="H97" s="95">
        <v>200</v>
      </c>
      <c r="I97" s="95" t="s">
        <v>315</v>
      </c>
      <c r="J97" s="95">
        <f>K97</f>
        <v>200</v>
      </c>
      <c r="K97" s="95">
        <f>K99+K103+K107+K119</f>
        <v>200</v>
      </c>
      <c r="L97" s="95" t="s">
        <v>315</v>
      </c>
      <c r="M97" s="13"/>
    </row>
    <row r="98" spans="1:13" ht="13.5" customHeight="1">
      <c r="A98" s="183"/>
      <c r="B98" s="181" t="s">
        <v>270</v>
      </c>
      <c r="C98" s="180"/>
      <c r="D98" s="95"/>
      <c r="E98" s="95"/>
      <c r="F98" s="95"/>
      <c r="G98" s="95"/>
      <c r="H98" s="95"/>
      <c r="I98" s="95"/>
      <c r="J98" s="95"/>
      <c r="K98" s="95"/>
      <c r="L98" s="95"/>
      <c r="M98" s="13"/>
    </row>
    <row r="99" spans="1:13" ht="28.5" customHeight="1" hidden="1">
      <c r="A99" s="178">
        <v>4510</v>
      </c>
      <c r="B99" s="193" t="s">
        <v>1019</v>
      </c>
      <c r="C99" s="185" t="s">
        <v>146</v>
      </c>
      <c r="D99" s="95">
        <v>0</v>
      </c>
      <c r="E99" s="95">
        <v>0</v>
      </c>
      <c r="F99" s="95" t="s">
        <v>146</v>
      </c>
      <c r="G99" s="95">
        <v>0</v>
      </c>
      <c r="H99" s="95">
        <v>0</v>
      </c>
      <c r="I99" s="95" t="s">
        <v>146</v>
      </c>
      <c r="J99" s="95">
        <f>K99</f>
        <v>0</v>
      </c>
      <c r="K99" s="95">
        <f>SUM(K101:K102)</f>
        <v>0</v>
      </c>
      <c r="L99" s="95" t="s">
        <v>146</v>
      </c>
      <c r="M99" s="13"/>
    </row>
    <row r="100" spans="1:13" ht="14.25" customHeight="1" hidden="1">
      <c r="A100" s="178"/>
      <c r="B100" s="181" t="s">
        <v>320</v>
      </c>
      <c r="C100" s="185"/>
      <c r="D100" s="95"/>
      <c r="E100" s="95"/>
      <c r="F100" s="95"/>
      <c r="G100" s="95"/>
      <c r="H100" s="95"/>
      <c r="I100" s="95"/>
      <c r="J100" s="95"/>
      <c r="K100" s="95"/>
      <c r="L100" s="95"/>
      <c r="M100" s="13"/>
    </row>
    <row r="101" spans="1:13" ht="24.75" customHeight="1" hidden="1">
      <c r="A101" s="178">
        <v>4511</v>
      </c>
      <c r="B101" s="192" t="s">
        <v>83</v>
      </c>
      <c r="C101" s="188" t="s">
        <v>607</v>
      </c>
      <c r="D101" s="95">
        <v>0</v>
      </c>
      <c r="E101" s="95">
        <v>0</v>
      </c>
      <c r="F101" s="95" t="s">
        <v>315</v>
      </c>
      <c r="G101" s="95">
        <v>0</v>
      </c>
      <c r="H101" s="95">
        <v>0</v>
      </c>
      <c r="I101" s="95" t="s">
        <v>315</v>
      </c>
      <c r="J101" s="95">
        <f>K101</f>
        <v>0</v>
      </c>
      <c r="K101" s="95"/>
      <c r="L101" s="95" t="s">
        <v>315</v>
      </c>
      <c r="M101" s="13"/>
    </row>
    <row r="102" spans="1:13" ht="24" customHeight="1" hidden="1">
      <c r="A102" s="178">
        <v>4512</v>
      </c>
      <c r="B102" s="192" t="s">
        <v>308</v>
      </c>
      <c r="C102" s="188" t="s">
        <v>608</v>
      </c>
      <c r="D102" s="95">
        <v>0</v>
      </c>
      <c r="E102" s="95">
        <v>0</v>
      </c>
      <c r="F102" s="95" t="s">
        <v>315</v>
      </c>
      <c r="G102" s="95">
        <v>0</v>
      </c>
      <c r="H102" s="95">
        <v>0</v>
      </c>
      <c r="I102" s="95" t="s">
        <v>315</v>
      </c>
      <c r="J102" s="95">
        <f>K102</f>
        <v>0</v>
      </c>
      <c r="K102" s="95"/>
      <c r="L102" s="95" t="s">
        <v>315</v>
      </c>
      <c r="M102" s="13"/>
    </row>
    <row r="103" spans="1:13" ht="23.25" customHeight="1" hidden="1">
      <c r="A103" s="178">
        <v>4520</v>
      </c>
      <c r="B103" s="193" t="s">
        <v>1020</v>
      </c>
      <c r="C103" s="185" t="s">
        <v>146</v>
      </c>
      <c r="D103" s="95">
        <v>0</v>
      </c>
      <c r="E103" s="95">
        <v>0</v>
      </c>
      <c r="F103" s="95"/>
      <c r="G103" s="95">
        <v>0</v>
      </c>
      <c r="H103" s="95">
        <v>0</v>
      </c>
      <c r="I103" s="95"/>
      <c r="J103" s="95">
        <f>K103+L103</f>
        <v>0</v>
      </c>
      <c r="K103" s="95">
        <f>SUM(K105:K106)</f>
        <v>0</v>
      </c>
      <c r="L103" s="95"/>
      <c r="M103" s="13"/>
    </row>
    <row r="104" spans="1:13" ht="14.25" customHeight="1" hidden="1">
      <c r="A104" s="178"/>
      <c r="B104" s="181" t="s">
        <v>320</v>
      </c>
      <c r="C104" s="185"/>
      <c r="D104" s="95"/>
      <c r="E104" s="95"/>
      <c r="F104" s="95"/>
      <c r="G104" s="95"/>
      <c r="H104" s="95"/>
      <c r="I104" s="95"/>
      <c r="J104" s="95"/>
      <c r="K104" s="95"/>
      <c r="L104" s="95"/>
      <c r="M104" s="13"/>
    </row>
    <row r="105" spans="1:13" ht="24" customHeight="1" hidden="1">
      <c r="A105" s="178">
        <v>4521</v>
      </c>
      <c r="B105" s="192" t="s">
        <v>309</v>
      </c>
      <c r="C105" s="188" t="s">
        <v>609</v>
      </c>
      <c r="D105" s="95">
        <v>0</v>
      </c>
      <c r="E105" s="95">
        <v>0</v>
      </c>
      <c r="F105" s="95" t="s">
        <v>315</v>
      </c>
      <c r="G105" s="95">
        <v>0</v>
      </c>
      <c r="H105" s="95">
        <v>0</v>
      </c>
      <c r="I105" s="95" t="s">
        <v>315</v>
      </c>
      <c r="J105" s="95">
        <f>K105</f>
        <v>0</v>
      </c>
      <c r="K105" s="95"/>
      <c r="L105" s="95" t="s">
        <v>315</v>
      </c>
      <c r="M105" s="13"/>
    </row>
    <row r="106" spans="1:13" ht="23.25" customHeight="1" hidden="1">
      <c r="A106" s="178">
        <v>4522</v>
      </c>
      <c r="B106" s="192" t="s">
        <v>310</v>
      </c>
      <c r="C106" s="188" t="s">
        <v>610</v>
      </c>
      <c r="D106" s="95">
        <v>0</v>
      </c>
      <c r="E106" s="95">
        <v>0</v>
      </c>
      <c r="F106" s="95" t="s">
        <v>315</v>
      </c>
      <c r="G106" s="95">
        <v>0</v>
      </c>
      <c r="H106" s="95">
        <v>0</v>
      </c>
      <c r="I106" s="95" t="s">
        <v>315</v>
      </c>
      <c r="J106" s="95">
        <f>K106</f>
        <v>0</v>
      </c>
      <c r="K106" s="95"/>
      <c r="L106" s="95" t="s">
        <v>315</v>
      </c>
      <c r="M106" s="13"/>
    </row>
    <row r="107" spans="1:13" ht="21.75" customHeight="1">
      <c r="A107" s="178">
        <v>4530</v>
      </c>
      <c r="B107" s="193" t="s">
        <v>1021</v>
      </c>
      <c r="C107" s="185" t="s">
        <v>146</v>
      </c>
      <c r="D107" s="95">
        <v>200</v>
      </c>
      <c r="E107" s="95">
        <v>200</v>
      </c>
      <c r="F107" s="95" t="s">
        <v>315</v>
      </c>
      <c r="G107" s="95">
        <v>200</v>
      </c>
      <c r="H107" s="95">
        <v>200</v>
      </c>
      <c r="I107" s="95" t="s">
        <v>315</v>
      </c>
      <c r="J107" s="95">
        <f>K107</f>
        <v>200</v>
      </c>
      <c r="K107" s="95">
        <f>SUM(K109:K111)</f>
        <v>200</v>
      </c>
      <c r="L107" s="95" t="s">
        <v>315</v>
      </c>
      <c r="M107" s="13"/>
    </row>
    <row r="108" spans="1:13" ht="15" customHeight="1">
      <c r="A108" s="178"/>
      <c r="B108" s="181" t="s">
        <v>320</v>
      </c>
      <c r="C108" s="185"/>
      <c r="D108" s="95"/>
      <c r="E108" s="95"/>
      <c r="F108" s="95"/>
      <c r="G108" s="95"/>
      <c r="H108" s="95"/>
      <c r="I108" s="95"/>
      <c r="J108" s="95"/>
      <c r="K108" s="95"/>
      <c r="L108" s="95"/>
      <c r="M108" s="13"/>
    </row>
    <row r="109" spans="1:13" ht="36" customHeight="1">
      <c r="A109" s="178">
        <v>4531</v>
      </c>
      <c r="B109" s="194" t="s">
        <v>311</v>
      </c>
      <c r="C109" s="185" t="s">
        <v>611</v>
      </c>
      <c r="D109" s="95">
        <v>200</v>
      </c>
      <c r="E109" s="95">
        <v>200</v>
      </c>
      <c r="F109" s="95" t="s">
        <v>315</v>
      </c>
      <c r="G109" s="95">
        <v>200</v>
      </c>
      <c r="H109" s="95">
        <v>200</v>
      </c>
      <c r="I109" s="95" t="s">
        <v>315</v>
      </c>
      <c r="J109" s="95">
        <f>K109</f>
        <v>200</v>
      </c>
      <c r="K109" s="95">
        <v>200</v>
      </c>
      <c r="L109" s="95" t="s">
        <v>315</v>
      </c>
      <c r="M109" s="13"/>
    </row>
    <row r="110" spans="1:13" ht="27" customHeight="1" hidden="1">
      <c r="A110" s="178">
        <v>4532</v>
      </c>
      <c r="B110" s="194" t="s">
        <v>895</v>
      </c>
      <c r="C110" s="188" t="s">
        <v>612</v>
      </c>
      <c r="D110" s="95">
        <v>0</v>
      </c>
      <c r="E110" s="95">
        <v>0</v>
      </c>
      <c r="F110" s="95" t="s">
        <v>315</v>
      </c>
      <c r="G110" s="95">
        <v>0</v>
      </c>
      <c r="H110" s="95">
        <v>0</v>
      </c>
      <c r="I110" s="95" t="s">
        <v>315</v>
      </c>
      <c r="J110" s="95">
        <f>K110</f>
        <v>0</v>
      </c>
      <c r="K110" s="95"/>
      <c r="L110" s="95" t="s">
        <v>315</v>
      </c>
      <c r="M110" s="13"/>
    </row>
    <row r="111" spans="1:13" ht="27.75" customHeight="1" hidden="1">
      <c r="A111" s="178">
        <v>4533</v>
      </c>
      <c r="B111" s="194" t="s">
        <v>705</v>
      </c>
      <c r="C111" s="188" t="s">
        <v>613</v>
      </c>
      <c r="D111" s="95">
        <v>0</v>
      </c>
      <c r="E111" s="95">
        <v>0</v>
      </c>
      <c r="F111" s="95" t="s">
        <v>315</v>
      </c>
      <c r="G111" s="95">
        <v>0</v>
      </c>
      <c r="H111" s="95">
        <v>0</v>
      </c>
      <c r="I111" s="95" t="s">
        <v>315</v>
      </c>
      <c r="J111" s="95">
        <f>K111</f>
        <v>0</v>
      </c>
      <c r="K111" s="95">
        <f>K113+K117+K118</f>
        <v>0</v>
      </c>
      <c r="L111" s="95" t="s">
        <v>315</v>
      </c>
      <c r="M111" s="13"/>
    </row>
    <row r="112" spans="1:13" ht="13.5" customHeight="1" hidden="1">
      <c r="A112" s="178"/>
      <c r="B112" s="194" t="s">
        <v>270</v>
      </c>
      <c r="C112" s="188"/>
      <c r="D112" s="95"/>
      <c r="E112" s="95"/>
      <c r="F112" s="95"/>
      <c r="G112" s="95"/>
      <c r="H112" s="95"/>
      <c r="I112" s="95"/>
      <c r="J112" s="95"/>
      <c r="K112" s="95"/>
      <c r="L112" s="95"/>
      <c r="M112" s="13"/>
    </row>
    <row r="113" spans="1:13" ht="20.25" customHeight="1" hidden="1">
      <c r="A113" s="178">
        <v>4534</v>
      </c>
      <c r="B113" s="194" t="s">
        <v>896</v>
      </c>
      <c r="C113" s="188"/>
      <c r="D113" s="95">
        <v>0</v>
      </c>
      <c r="E113" s="95">
        <v>0</v>
      </c>
      <c r="F113" s="95" t="s">
        <v>315</v>
      </c>
      <c r="G113" s="95">
        <v>0</v>
      </c>
      <c r="H113" s="95">
        <v>0</v>
      </c>
      <c r="I113" s="95" t="s">
        <v>315</v>
      </c>
      <c r="J113" s="95">
        <f>K113</f>
        <v>0</v>
      </c>
      <c r="K113" s="95">
        <f>SUM(K115:K116)</f>
        <v>0</v>
      </c>
      <c r="L113" s="95" t="s">
        <v>315</v>
      </c>
      <c r="M113" s="13"/>
    </row>
    <row r="114" spans="1:13" ht="12.75" customHeight="1" hidden="1">
      <c r="A114" s="178"/>
      <c r="B114" s="194" t="s">
        <v>897</v>
      </c>
      <c r="C114" s="188"/>
      <c r="D114" s="95"/>
      <c r="E114" s="95"/>
      <c r="F114" s="95"/>
      <c r="G114" s="95"/>
      <c r="H114" s="95"/>
      <c r="I114" s="95"/>
      <c r="J114" s="95"/>
      <c r="K114" s="95"/>
      <c r="L114" s="95"/>
      <c r="M114" s="13"/>
    </row>
    <row r="115" spans="1:13" ht="15.75" customHeight="1" hidden="1">
      <c r="A115" s="195">
        <v>4535</v>
      </c>
      <c r="B115" s="194" t="s">
        <v>614</v>
      </c>
      <c r="C115" s="188"/>
      <c r="D115" s="95">
        <v>0</v>
      </c>
      <c r="E115" s="95"/>
      <c r="F115" s="95" t="s">
        <v>315</v>
      </c>
      <c r="G115" s="95">
        <v>0</v>
      </c>
      <c r="H115" s="95"/>
      <c r="I115" s="95" t="s">
        <v>315</v>
      </c>
      <c r="J115" s="95">
        <f>K115</f>
        <v>0</v>
      </c>
      <c r="K115" s="95"/>
      <c r="L115" s="95" t="s">
        <v>315</v>
      </c>
      <c r="M115" s="13"/>
    </row>
    <row r="116" spans="1:13" ht="15.75" customHeight="1" hidden="1">
      <c r="A116" s="178">
        <v>4536</v>
      </c>
      <c r="B116" s="194" t="s">
        <v>898</v>
      </c>
      <c r="C116" s="188"/>
      <c r="D116" s="95">
        <v>0</v>
      </c>
      <c r="E116" s="95">
        <v>0</v>
      </c>
      <c r="F116" s="95" t="s">
        <v>315</v>
      </c>
      <c r="G116" s="95">
        <v>0</v>
      </c>
      <c r="H116" s="95">
        <v>0</v>
      </c>
      <c r="I116" s="95" t="s">
        <v>315</v>
      </c>
      <c r="J116" s="95">
        <f>K116</f>
        <v>0</v>
      </c>
      <c r="K116" s="95"/>
      <c r="L116" s="95" t="s">
        <v>315</v>
      </c>
      <c r="M116" s="13"/>
    </row>
    <row r="117" spans="1:13" ht="13.5" customHeight="1" hidden="1">
      <c r="A117" s="178">
        <v>4537</v>
      </c>
      <c r="B117" s="194" t="s">
        <v>899</v>
      </c>
      <c r="C117" s="188"/>
      <c r="D117" s="95">
        <v>0</v>
      </c>
      <c r="E117" s="95"/>
      <c r="F117" s="95" t="s">
        <v>315</v>
      </c>
      <c r="G117" s="95">
        <v>0</v>
      </c>
      <c r="H117" s="95"/>
      <c r="I117" s="95" t="s">
        <v>315</v>
      </c>
      <c r="J117" s="95">
        <f>K117</f>
        <v>0</v>
      </c>
      <c r="K117" s="95"/>
      <c r="L117" s="95" t="s">
        <v>315</v>
      </c>
      <c r="M117" s="13"/>
    </row>
    <row r="118" spans="1:13" ht="23.25" customHeight="1" hidden="1">
      <c r="A118" s="178">
        <v>4538</v>
      </c>
      <c r="B118" s="194" t="s">
        <v>900</v>
      </c>
      <c r="C118" s="188"/>
      <c r="D118" s="95">
        <v>0</v>
      </c>
      <c r="E118" s="95">
        <v>0</v>
      </c>
      <c r="F118" s="95" t="s">
        <v>315</v>
      </c>
      <c r="G118" s="95">
        <v>0</v>
      </c>
      <c r="H118" s="95">
        <v>0</v>
      </c>
      <c r="I118" s="95" t="s">
        <v>315</v>
      </c>
      <c r="J118" s="95">
        <f>K118</f>
        <v>0</v>
      </c>
      <c r="K118" s="95"/>
      <c r="L118" s="95" t="s">
        <v>315</v>
      </c>
      <c r="M118" s="13"/>
    </row>
    <row r="119" spans="1:13" ht="24" customHeight="1">
      <c r="A119" s="178">
        <v>4540</v>
      </c>
      <c r="B119" s="193" t="s">
        <v>1022</v>
      </c>
      <c r="C119" s="185" t="s">
        <v>146</v>
      </c>
      <c r="D119" s="95">
        <v>0</v>
      </c>
      <c r="E119" s="95">
        <v>0</v>
      </c>
      <c r="F119" s="95" t="s">
        <v>146</v>
      </c>
      <c r="G119" s="95">
        <v>0</v>
      </c>
      <c r="H119" s="95">
        <v>0</v>
      </c>
      <c r="I119" s="95" t="s">
        <v>146</v>
      </c>
      <c r="J119" s="95">
        <f>K119</f>
        <v>0</v>
      </c>
      <c r="K119" s="95"/>
      <c r="L119" s="95" t="s">
        <v>146</v>
      </c>
      <c r="M119" s="13"/>
    </row>
    <row r="120" spans="1:13" ht="15.75" customHeight="1">
      <c r="A120" s="178"/>
      <c r="B120" s="181" t="s">
        <v>320</v>
      </c>
      <c r="C120" s="185"/>
      <c r="D120" s="95"/>
      <c r="E120" s="95"/>
      <c r="F120" s="95"/>
      <c r="G120" s="95"/>
      <c r="H120" s="95"/>
      <c r="I120" s="95"/>
      <c r="J120" s="95"/>
      <c r="K120" s="95"/>
      <c r="L120" s="95"/>
      <c r="M120" s="13"/>
    </row>
    <row r="121" spans="1:13" ht="25.5" customHeight="1" hidden="1">
      <c r="A121" s="178">
        <v>4541</v>
      </c>
      <c r="B121" s="194" t="s">
        <v>901</v>
      </c>
      <c r="C121" s="188" t="s">
        <v>615</v>
      </c>
      <c r="D121" s="95">
        <v>0</v>
      </c>
      <c r="E121" s="95"/>
      <c r="F121" s="95" t="s">
        <v>146</v>
      </c>
      <c r="G121" s="95">
        <v>0</v>
      </c>
      <c r="H121" s="95"/>
      <c r="I121" s="95" t="s">
        <v>146</v>
      </c>
      <c r="J121" s="95">
        <f>K121</f>
        <v>0</v>
      </c>
      <c r="K121" s="95"/>
      <c r="L121" s="95" t="s">
        <v>146</v>
      </c>
      <c r="M121" s="13"/>
    </row>
    <row r="122" spans="1:13" ht="22.5" customHeight="1" hidden="1">
      <c r="A122" s="178">
        <v>4542</v>
      </c>
      <c r="B122" s="194" t="s">
        <v>902</v>
      </c>
      <c r="C122" s="188" t="s">
        <v>616</v>
      </c>
      <c r="D122" s="95">
        <v>0</v>
      </c>
      <c r="E122" s="95"/>
      <c r="F122" s="95" t="s">
        <v>146</v>
      </c>
      <c r="G122" s="95">
        <v>0</v>
      </c>
      <c r="H122" s="95"/>
      <c r="I122" s="95" t="s">
        <v>146</v>
      </c>
      <c r="J122" s="95">
        <f>K122</f>
        <v>0</v>
      </c>
      <c r="K122" s="95"/>
      <c r="L122" s="95" t="s">
        <v>146</v>
      </c>
      <c r="M122" s="13"/>
    </row>
    <row r="123" spans="1:13" ht="27" customHeight="1">
      <c r="A123" s="178">
        <v>4543</v>
      </c>
      <c r="B123" s="194" t="s">
        <v>617</v>
      </c>
      <c r="C123" s="188" t="s">
        <v>618</v>
      </c>
      <c r="D123" s="95">
        <v>0</v>
      </c>
      <c r="E123" s="95">
        <v>0</v>
      </c>
      <c r="F123" s="95" t="s">
        <v>146</v>
      </c>
      <c r="G123" s="95">
        <v>0</v>
      </c>
      <c r="H123" s="95">
        <v>0</v>
      </c>
      <c r="I123" s="95" t="s">
        <v>146</v>
      </c>
      <c r="J123" s="95">
        <f>K123</f>
        <v>0</v>
      </c>
      <c r="K123" s="95">
        <f>K125+K130</f>
        <v>0</v>
      </c>
      <c r="L123" s="95" t="s">
        <v>146</v>
      </c>
      <c r="M123" s="13"/>
    </row>
    <row r="124" spans="1:13" ht="16.5" customHeight="1">
      <c r="A124" s="178"/>
      <c r="B124" s="194" t="s">
        <v>270</v>
      </c>
      <c r="C124" s="188"/>
      <c r="D124" s="95"/>
      <c r="E124" s="95"/>
      <c r="F124" s="95"/>
      <c r="G124" s="95"/>
      <c r="H124" s="95"/>
      <c r="I124" s="95"/>
      <c r="J124" s="95"/>
      <c r="K124" s="95"/>
      <c r="L124" s="95"/>
      <c r="M124" s="13"/>
    </row>
    <row r="125" spans="1:13" ht="0.75" customHeight="1" hidden="1">
      <c r="A125" s="178">
        <v>4544</v>
      </c>
      <c r="B125" s="194" t="s">
        <v>619</v>
      </c>
      <c r="C125" s="188"/>
      <c r="D125" s="95">
        <v>0</v>
      </c>
      <c r="E125" s="95"/>
      <c r="F125" s="95" t="s">
        <v>146</v>
      </c>
      <c r="G125" s="95">
        <v>0</v>
      </c>
      <c r="H125" s="95"/>
      <c r="I125" s="95" t="s">
        <v>146</v>
      </c>
      <c r="J125" s="95">
        <f>K125</f>
        <v>0</v>
      </c>
      <c r="K125" s="95"/>
      <c r="L125" s="95" t="s">
        <v>146</v>
      </c>
      <c r="M125" s="13"/>
    </row>
    <row r="126" spans="1:13" ht="18" customHeight="1" hidden="1">
      <c r="A126" s="178"/>
      <c r="B126" s="194" t="s">
        <v>897</v>
      </c>
      <c r="C126" s="188"/>
      <c r="D126" s="95">
        <v>0</v>
      </c>
      <c r="E126" s="95"/>
      <c r="F126" s="95"/>
      <c r="G126" s="95">
        <v>0</v>
      </c>
      <c r="H126" s="95"/>
      <c r="I126" s="95"/>
      <c r="J126" s="95">
        <f>K126+L126</f>
        <v>0</v>
      </c>
      <c r="K126" s="95"/>
      <c r="L126" s="95"/>
      <c r="M126" s="13"/>
    </row>
    <row r="127" spans="1:13" ht="12.75" customHeight="1" hidden="1">
      <c r="A127" s="195">
        <v>4545</v>
      </c>
      <c r="B127" s="194" t="s">
        <v>614</v>
      </c>
      <c r="C127" s="188"/>
      <c r="D127" s="95">
        <v>0</v>
      </c>
      <c r="E127" s="95"/>
      <c r="F127" s="95" t="s">
        <v>146</v>
      </c>
      <c r="G127" s="95">
        <v>0</v>
      </c>
      <c r="H127" s="95"/>
      <c r="I127" s="95" t="s">
        <v>146</v>
      </c>
      <c r="J127" s="95">
        <f>K127</f>
        <v>0</v>
      </c>
      <c r="K127" s="95"/>
      <c r="L127" s="95" t="s">
        <v>146</v>
      </c>
      <c r="M127" s="13"/>
    </row>
    <row r="128" spans="1:13" ht="10.5" customHeight="1" hidden="1">
      <c r="A128" s="178">
        <v>4546</v>
      </c>
      <c r="B128" s="194" t="s">
        <v>903</v>
      </c>
      <c r="C128" s="188"/>
      <c r="D128" s="95">
        <v>0</v>
      </c>
      <c r="E128" s="95"/>
      <c r="F128" s="95" t="s">
        <v>146</v>
      </c>
      <c r="G128" s="95">
        <v>0</v>
      </c>
      <c r="H128" s="95"/>
      <c r="I128" s="95" t="s">
        <v>146</v>
      </c>
      <c r="J128" s="95">
        <f>K128</f>
        <v>0</v>
      </c>
      <c r="K128" s="95"/>
      <c r="L128" s="95" t="s">
        <v>146</v>
      </c>
      <c r="M128" s="13"/>
    </row>
    <row r="129" spans="1:13" ht="24" customHeight="1" hidden="1">
      <c r="A129" s="178">
        <v>4547</v>
      </c>
      <c r="B129" s="194" t="s">
        <v>899</v>
      </c>
      <c r="C129" s="188"/>
      <c r="D129" s="95">
        <v>0</v>
      </c>
      <c r="E129" s="95"/>
      <c r="F129" s="95" t="s">
        <v>146</v>
      </c>
      <c r="G129" s="95">
        <v>0</v>
      </c>
      <c r="H129" s="95"/>
      <c r="I129" s="95" t="s">
        <v>146</v>
      </c>
      <c r="J129" s="95">
        <f>K129</f>
        <v>0</v>
      </c>
      <c r="K129" s="95"/>
      <c r="L129" s="95" t="s">
        <v>146</v>
      </c>
      <c r="M129" s="13"/>
    </row>
    <row r="130" spans="1:13" ht="15" customHeight="1">
      <c r="A130" s="178">
        <v>4548</v>
      </c>
      <c r="B130" s="194" t="s">
        <v>900</v>
      </c>
      <c r="C130" s="188"/>
      <c r="D130" s="95">
        <v>0</v>
      </c>
      <c r="E130" s="95">
        <v>0</v>
      </c>
      <c r="F130" s="95" t="s">
        <v>146</v>
      </c>
      <c r="G130" s="95">
        <v>0</v>
      </c>
      <c r="H130" s="95">
        <v>0</v>
      </c>
      <c r="I130" s="95" t="s">
        <v>146</v>
      </c>
      <c r="J130" s="95">
        <f>K130</f>
        <v>0</v>
      </c>
      <c r="K130" s="95">
        <f>'[1]arandzin gaz'!L95</f>
        <v>0</v>
      </c>
      <c r="L130" s="95" t="s">
        <v>146</v>
      </c>
      <c r="M130" s="13"/>
    </row>
    <row r="131" spans="1:13" ht="12.75" customHeight="1">
      <c r="A131" s="178">
        <v>4600</v>
      </c>
      <c r="B131" s="193" t="s">
        <v>1023</v>
      </c>
      <c r="C131" s="185" t="s">
        <v>146</v>
      </c>
      <c r="D131" s="95">
        <v>1460</v>
      </c>
      <c r="E131" s="95">
        <v>1460</v>
      </c>
      <c r="F131" s="95" t="s">
        <v>315</v>
      </c>
      <c r="G131" s="95">
        <v>1460</v>
      </c>
      <c r="H131" s="95">
        <v>1460</v>
      </c>
      <c r="I131" s="95" t="s">
        <v>315</v>
      </c>
      <c r="J131" s="95">
        <f>K131</f>
        <v>1459</v>
      </c>
      <c r="K131" s="95">
        <f>K133+K137+K143</f>
        <v>1459</v>
      </c>
      <c r="L131" s="95" t="s">
        <v>315</v>
      </c>
      <c r="M131" s="13"/>
    </row>
    <row r="132" spans="1:13" ht="12.75" customHeight="1">
      <c r="A132" s="183"/>
      <c r="B132" s="181" t="s">
        <v>270</v>
      </c>
      <c r="C132" s="180"/>
      <c r="D132" s="95"/>
      <c r="E132" s="95"/>
      <c r="F132" s="95"/>
      <c r="G132" s="95"/>
      <c r="H132" s="95"/>
      <c r="I132" s="95"/>
      <c r="J132" s="95"/>
      <c r="K132" s="95"/>
      <c r="L132" s="95"/>
      <c r="M132" s="13"/>
    </row>
    <row r="133" spans="1:13" ht="24.75" customHeight="1" hidden="1">
      <c r="A133" s="178">
        <v>4610</v>
      </c>
      <c r="B133" s="186" t="s">
        <v>904</v>
      </c>
      <c r="C133" s="180"/>
      <c r="D133" s="95">
        <v>0</v>
      </c>
      <c r="E133" s="95">
        <v>0</v>
      </c>
      <c r="F133" s="95" t="s">
        <v>221</v>
      </c>
      <c r="G133" s="95">
        <v>0</v>
      </c>
      <c r="H133" s="95">
        <v>0</v>
      </c>
      <c r="I133" s="95" t="s">
        <v>221</v>
      </c>
      <c r="J133" s="95">
        <f>K133</f>
        <v>0</v>
      </c>
      <c r="K133" s="95">
        <f>K135+K136</f>
        <v>0</v>
      </c>
      <c r="L133" s="95" t="s">
        <v>221</v>
      </c>
      <c r="M133" s="13"/>
    </row>
    <row r="134" spans="1:13" ht="24.75" customHeight="1" hidden="1">
      <c r="A134" s="178"/>
      <c r="B134" s="181" t="s">
        <v>270</v>
      </c>
      <c r="C134" s="180"/>
      <c r="D134" s="95"/>
      <c r="E134" s="95"/>
      <c r="F134" s="95"/>
      <c r="G134" s="95"/>
      <c r="H134" s="95"/>
      <c r="I134" s="95"/>
      <c r="J134" s="95"/>
      <c r="K134" s="95"/>
      <c r="L134" s="95"/>
      <c r="M134" s="13"/>
    </row>
    <row r="135" spans="1:13" ht="34.5" customHeight="1" hidden="1">
      <c r="A135" s="178">
        <v>4610</v>
      </c>
      <c r="B135" s="187" t="s">
        <v>905</v>
      </c>
      <c r="C135" s="180" t="s">
        <v>620</v>
      </c>
      <c r="D135" s="95">
        <v>0</v>
      </c>
      <c r="E135" s="95">
        <v>0</v>
      </c>
      <c r="F135" s="95" t="s">
        <v>315</v>
      </c>
      <c r="G135" s="95">
        <v>0</v>
      </c>
      <c r="H135" s="95">
        <v>0</v>
      </c>
      <c r="I135" s="95" t="s">
        <v>315</v>
      </c>
      <c r="J135" s="95">
        <f>K135</f>
        <v>0</v>
      </c>
      <c r="K135" s="95"/>
      <c r="L135" s="95" t="s">
        <v>315</v>
      </c>
      <c r="M135" s="13"/>
    </row>
    <row r="136" spans="1:13" ht="15" customHeight="1" hidden="1">
      <c r="A136" s="178">
        <v>4620</v>
      </c>
      <c r="B136" s="192" t="s">
        <v>936</v>
      </c>
      <c r="C136" s="180" t="s">
        <v>621</v>
      </c>
      <c r="D136" s="95">
        <v>0</v>
      </c>
      <c r="E136" s="95">
        <v>0</v>
      </c>
      <c r="F136" s="95" t="s">
        <v>315</v>
      </c>
      <c r="G136" s="95">
        <v>0</v>
      </c>
      <c r="H136" s="95">
        <v>0</v>
      </c>
      <c r="I136" s="95" t="s">
        <v>315</v>
      </c>
      <c r="J136" s="95">
        <f>K136</f>
        <v>0</v>
      </c>
      <c r="K136" s="95"/>
      <c r="L136" s="95" t="s">
        <v>315</v>
      </c>
      <c r="M136" s="13"/>
    </row>
    <row r="137" spans="1:13" ht="36.75" customHeight="1">
      <c r="A137" s="178">
        <v>4630</v>
      </c>
      <c r="B137" s="193" t="s">
        <v>1024</v>
      </c>
      <c r="C137" s="185" t="s">
        <v>146</v>
      </c>
      <c r="D137" s="95">
        <v>1460</v>
      </c>
      <c r="E137" s="95">
        <v>1460</v>
      </c>
      <c r="F137" s="95" t="s">
        <v>315</v>
      </c>
      <c r="G137" s="95">
        <v>1460</v>
      </c>
      <c r="H137" s="95">
        <v>1460</v>
      </c>
      <c r="I137" s="95" t="s">
        <v>315</v>
      </c>
      <c r="J137" s="95">
        <f>K137</f>
        <v>1459</v>
      </c>
      <c r="K137" s="95">
        <f>SUM(K139:K142)</f>
        <v>1459</v>
      </c>
      <c r="L137" s="95" t="s">
        <v>315</v>
      </c>
      <c r="M137" s="13"/>
    </row>
    <row r="138" spans="1:12" s="13" customFormat="1" ht="13.5" customHeight="1">
      <c r="A138" s="178"/>
      <c r="B138" s="181" t="s">
        <v>320</v>
      </c>
      <c r="C138" s="185"/>
      <c r="D138" s="95"/>
      <c r="E138" s="95"/>
      <c r="F138" s="95"/>
      <c r="G138" s="95"/>
      <c r="H138" s="95"/>
      <c r="I138" s="95"/>
      <c r="J138" s="95"/>
      <c r="K138" s="95"/>
      <c r="L138" s="95"/>
    </row>
    <row r="139" spans="1:12" s="13" customFormat="1" ht="15" customHeight="1">
      <c r="A139" s="178">
        <v>4631</v>
      </c>
      <c r="B139" s="192" t="s">
        <v>949</v>
      </c>
      <c r="C139" s="188" t="s">
        <v>622</v>
      </c>
      <c r="D139" s="95">
        <v>0</v>
      </c>
      <c r="E139" s="95">
        <v>0</v>
      </c>
      <c r="F139" s="95" t="s">
        <v>315</v>
      </c>
      <c r="G139" s="95">
        <v>0</v>
      </c>
      <c r="H139" s="95">
        <v>0</v>
      </c>
      <c r="I139" s="95" t="s">
        <v>315</v>
      </c>
      <c r="J139" s="95">
        <f>K139</f>
        <v>0</v>
      </c>
      <c r="K139" s="95"/>
      <c r="L139" s="95" t="s">
        <v>315</v>
      </c>
    </row>
    <row r="140" spans="1:12" s="13" customFormat="1" ht="0.75" customHeight="1" hidden="1">
      <c r="A140" s="178">
        <v>4632</v>
      </c>
      <c r="B140" s="187" t="s">
        <v>950</v>
      </c>
      <c r="C140" s="188" t="s">
        <v>623</v>
      </c>
      <c r="D140" s="95">
        <v>0</v>
      </c>
      <c r="E140" s="95">
        <v>0</v>
      </c>
      <c r="F140" s="95" t="s">
        <v>315</v>
      </c>
      <c r="G140" s="95">
        <v>0</v>
      </c>
      <c r="H140" s="95">
        <v>0</v>
      </c>
      <c r="I140" s="95" t="s">
        <v>315</v>
      </c>
      <c r="J140" s="95">
        <f>K140</f>
        <v>0</v>
      </c>
      <c r="K140" s="95"/>
      <c r="L140" s="95" t="s">
        <v>315</v>
      </c>
    </row>
    <row r="141" spans="1:12" s="13" customFormat="1" ht="15.75" customHeight="1" hidden="1">
      <c r="A141" s="178">
        <v>4633</v>
      </c>
      <c r="B141" s="192" t="s">
        <v>951</v>
      </c>
      <c r="C141" s="188" t="s">
        <v>624</v>
      </c>
      <c r="D141" s="95">
        <v>0</v>
      </c>
      <c r="E141" s="95">
        <v>0</v>
      </c>
      <c r="F141" s="95" t="s">
        <v>315</v>
      </c>
      <c r="G141" s="95">
        <v>0</v>
      </c>
      <c r="H141" s="95">
        <v>0</v>
      </c>
      <c r="I141" s="95" t="s">
        <v>315</v>
      </c>
      <c r="J141" s="95">
        <f>K141</f>
        <v>0</v>
      </c>
      <c r="K141" s="95"/>
      <c r="L141" s="95" t="s">
        <v>315</v>
      </c>
    </row>
    <row r="142" spans="1:12" s="13" customFormat="1" ht="15.75" customHeight="1">
      <c r="A142" s="178">
        <v>4634</v>
      </c>
      <c r="B142" s="192" t="s">
        <v>952</v>
      </c>
      <c r="C142" s="188" t="s">
        <v>625</v>
      </c>
      <c r="D142" s="95">
        <v>1460</v>
      </c>
      <c r="E142" s="95">
        <v>1460</v>
      </c>
      <c r="F142" s="95" t="s">
        <v>315</v>
      </c>
      <c r="G142" s="95">
        <v>1460</v>
      </c>
      <c r="H142" s="95">
        <v>1460</v>
      </c>
      <c r="I142" s="95" t="s">
        <v>315</v>
      </c>
      <c r="J142" s="95">
        <f>K142</f>
        <v>1459</v>
      </c>
      <c r="K142" s="95">
        <v>1459</v>
      </c>
      <c r="L142" s="95" t="s">
        <v>315</v>
      </c>
    </row>
    <row r="143" spans="1:12" s="13" customFormat="1" ht="18.75" customHeight="1" hidden="1">
      <c r="A143" s="178">
        <v>4640</v>
      </c>
      <c r="B143" s="193" t="s">
        <v>1025</v>
      </c>
      <c r="C143" s="185" t="s">
        <v>146</v>
      </c>
      <c r="D143" s="95">
        <v>0</v>
      </c>
      <c r="E143" s="95">
        <v>0</v>
      </c>
      <c r="F143" s="95" t="s">
        <v>315</v>
      </c>
      <c r="G143" s="95">
        <v>0</v>
      </c>
      <c r="H143" s="95">
        <v>0</v>
      </c>
      <c r="I143" s="95" t="s">
        <v>315</v>
      </c>
      <c r="J143" s="95">
        <f>K143</f>
        <v>0</v>
      </c>
      <c r="K143" s="95">
        <f>K145</f>
        <v>0</v>
      </c>
      <c r="L143" s="95" t="s">
        <v>315</v>
      </c>
    </row>
    <row r="144" spans="1:12" s="13" customFormat="1" ht="33.75" customHeight="1" hidden="1">
      <c r="A144" s="178"/>
      <c r="B144" s="181" t="s">
        <v>320</v>
      </c>
      <c r="C144" s="185"/>
      <c r="D144" s="95"/>
      <c r="E144" s="95"/>
      <c r="F144" s="95"/>
      <c r="G144" s="95"/>
      <c r="H144" s="95"/>
      <c r="I144" s="95"/>
      <c r="J144" s="95"/>
      <c r="K144" s="95"/>
      <c r="L144" s="95"/>
    </row>
    <row r="145" spans="1:12" s="13" customFormat="1" ht="16.5" customHeight="1" hidden="1">
      <c r="A145" s="178">
        <v>4641</v>
      </c>
      <c r="B145" s="192" t="s">
        <v>937</v>
      </c>
      <c r="C145" s="188" t="s">
        <v>626</v>
      </c>
      <c r="D145" s="95">
        <v>0</v>
      </c>
      <c r="E145" s="95"/>
      <c r="F145" s="95" t="s">
        <v>315</v>
      </c>
      <c r="G145" s="95">
        <v>0</v>
      </c>
      <c r="H145" s="95"/>
      <c r="I145" s="95" t="s">
        <v>315</v>
      </c>
      <c r="J145" s="95">
        <f>K145</f>
        <v>0</v>
      </c>
      <c r="K145" s="95"/>
      <c r="L145" s="95" t="s">
        <v>315</v>
      </c>
    </row>
    <row r="146" spans="1:12" s="13" customFormat="1" ht="37.5" customHeight="1">
      <c r="A146" s="178">
        <v>4700</v>
      </c>
      <c r="B146" s="189" t="s">
        <v>1026</v>
      </c>
      <c r="C146" s="185" t="s">
        <v>146</v>
      </c>
      <c r="D146" s="95">
        <v>1486.6999999999998</v>
      </c>
      <c r="E146" s="95">
        <v>8426.4</v>
      </c>
      <c r="F146" s="95">
        <v>0</v>
      </c>
      <c r="G146" s="95">
        <v>1068.4</v>
      </c>
      <c r="H146" s="95">
        <v>8008.1</v>
      </c>
      <c r="I146" s="95">
        <v>0</v>
      </c>
      <c r="J146" s="95">
        <f>K146+L146-K174</f>
        <v>81.80000000000018</v>
      </c>
      <c r="K146" s="95">
        <f>K148+K152+K158+K161+K165+K168+K171+K174</f>
        <v>6581.8</v>
      </c>
      <c r="L146" s="95">
        <f>L171</f>
        <v>0</v>
      </c>
    </row>
    <row r="147" spans="1:13" ht="12.75" customHeight="1">
      <c r="A147" s="183"/>
      <c r="B147" s="181" t="s">
        <v>270</v>
      </c>
      <c r="C147" s="180"/>
      <c r="D147" s="95"/>
      <c r="E147" s="95"/>
      <c r="F147" s="95"/>
      <c r="G147" s="95"/>
      <c r="H147" s="95"/>
      <c r="I147" s="95"/>
      <c r="J147" s="95"/>
      <c r="K147" s="95"/>
      <c r="L147" s="95"/>
      <c r="M147" s="13"/>
    </row>
    <row r="148" spans="1:13" ht="36.75" customHeight="1">
      <c r="A148" s="178">
        <v>4710</v>
      </c>
      <c r="B148" s="189" t="s">
        <v>1027</v>
      </c>
      <c r="C148" s="185" t="s">
        <v>146</v>
      </c>
      <c r="D148" s="95">
        <v>60</v>
      </c>
      <c r="E148" s="95">
        <v>60</v>
      </c>
      <c r="F148" s="95" t="s">
        <v>315</v>
      </c>
      <c r="G148" s="95">
        <v>60</v>
      </c>
      <c r="H148" s="95">
        <v>60</v>
      </c>
      <c r="I148" s="95" t="s">
        <v>315</v>
      </c>
      <c r="J148" s="95">
        <f>K148</f>
        <v>35</v>
      </c>
      <c r="K148" s="95">
        <f>K150+K151</f>
        <v>35</v>
      </c>
      <c r="L148" s="95" t="s">
        <v>315</v>
      </c>
      <c r="M148" s="13"/>
    </row>
    <row r="149" spans="1:13" ht="15.75" customHeight="1">
      <c r="A149" s="178"/>
      <c r="B149" s="181" t="s">
        <v>320</v>
      </c>
      <c r="C149" s="185"/>
      <c r="D149" s="95"/>
      <c r="E149" s="95"/>
      <c r="F149" s="95"/>
      <c r="G149" s="95"/>
      <c r="H149" s="95"/>
      <c r="I149" s="95"/>
      <c r="J149" s="95"/>
      <c r="K149" s="95"/>
      <c r="L149" s="95"/>
      <c r="M149" s="13"/>
    </row>
    <row r="150" spans="1:13" ht="44.25" customHeight="1" hidden="1">
      <c r="A150" s="178">
        <v>4711</v>
      </c>
      <c r="B150" s="187" t="s">
        <v>938</v>
      </c>
      <c r="C150" s="188" t="s">
        <v>627</v>
      </c>
      <c r="D150" s="95">
        <v>0</v>
      </c>
      <c r="E150" s="95">
        <v>0</v>
      </c>
      <c r="F150" s="95" t="s">
        <v>315</v>
      </c>
      <c r="G150" s="95">
        <v>0</v>
      </c>
      <c r="H150" s="95">
        <v>0</v>
      </c>
      <c r="I150" s="95" t="s">
        <v>315</v>
      </c>
      <c r="J150" s="95">
        <f>K150</f>
        <v>0</v>
      </c>
      <c r="K150" s="95"/>
      <c r="L150" s="95" t="s">
        <v>315</v>
      </c>
      <c r="M150" s="13"/>
    </row>
    <row r="151" spans="1:13" ht="26.25" customHeight="1">
      <c r="A151" s="178">
        <v>4712</v>
      </c>
      <c r="B151" s="192" t="s">
        <v>23</v>
      </c>
      <c r="C151" s="188" t="s">
        <v>628</v>
      </c>
      <c r="D151" s="95">
        <v>60</v>
      </c>
      <c r="E151" s="95">
        <v>60</v>
      </c>
      <c r="F151" s="95" t="s">
        <v>315</v>
      </c>
      <c r="G151" s="95">
        <v>35</v>
      </c>
      <c r="H151" s="95">
        <v>35</v>
      </c>
      <c r="I151" s="95" t="s">
        <v>315</v>
      </c>
      <c r="J151" s="95">
        <f>K151</f>
        <v>35</v>
      </c>
      <c r="K151" s="95">
        <v>35</v>
      </c>
      <c r="L151" s="95" t="s">
        <v>315</v>
      </c>
      <c r="M151" s="13"/>
    </row>
    <row r="152" spans="1:13" ht="12.75" customHeight="1">
      <c r="A152" s="178">
        <v>4720</v>
      </c>
      <c r="B152" s="193" t="s">
        <v>1028</v>
      </c>
      <c r="C152" s="185" t="s">
        <v>146</v>
      </c>
      <c r="D152" s="95">
        <v>800</v>
      </c>
      <c r="E152" s="95">
        <v>800</v>
      </c>
      <c r="F152" s="95" t="s">
        <v>315</v>
      </c>
      <c r="G152" s="95">
        <v>700</v>
      </c>
      <c r="H152" s="95">
        <v>700</v>
      </c>
      <c r="I152" s="95" t="s">
        <v>315</v>
      </c>
      <c r="J152" s="95">
        <f>K152</f>
        <v>46.8</v>
      </c>
      <c r="K152" s="95">
        <f>SUM(K154:K157)</f>
        <v>46.8</v>
      </c>
      <c r="L152" s="95" t="s">
        <v>315</v>
      </c>
      <c r="M152" s="13"/>
    </row>
    <row r="153" spans="1:13" ht="12" customHeight="1">
      <c r="A153" s="178"/>
      <c r="B153" s="181" t="s">
        <v>320</v>
      </c>
      <c r="C153" s="185"/>
      <c r="D153" s="95"/>
      <c r="E153" s="95"/>
      <c r="F153" s="95"/>
      <c r="G153" s="95"/>
      <c r="H153" s="95"/>
      <c r="I153" s="95"/>
      <c r="J153" s="95"/>
      <c r="K153" s="95"/>
      <c r="L153" s="95"/>
      <c r="M153" s="13"/>
    </row>
    <row r="154" spans="1:13" ht="13.5" customHeight="1" hidden="1">
      <c r="A154" s="178">
        <v>4721</v>
      </c>
      <c r="B154" s="192" t="s">
        <v>967</v>
      </c>
      <c r="C154" s="188" t="s">
        <v>629</v>
      </c>
      <c r="D154" s="95">
        <v>0</v>
      </c>
      <c r="E154" s="95">
        <v>0</v>
      </c>
      <c r="F154" s="95" t="s">
        <v>315</v>
      </c>
      <c r="G154" s="95">
        <v>0</v>
      </c>
      <c r="H154" s="95">
        <v>0</v>
      </c>
      <c r="I154" s="95" t="s">
        <v>315</v>
      </c>
      <c r="J154" s="95">
        <f>K154</f>
        <v>0</v>
      </c>
      <c r="K154" s="95"/>
      <c r="L154" s="95" t="s">
        <v>315</v>
      </c>
      <c r="M154" s="13"/>
    </row>
    <row r="155" spans="1:13" ht="24" customHeight="1" hidden="1">
      <c r="A155" s="178">
        <v>4722</v>
      </c>
      <c r="B155" s="192" t="s">
        <v>968</v>
      </c>
      <c r="C155" s="196">
        <v>4822</v>
      </c>
      <c r="D155" s="95">
        <v>0</v>
      </c>
      <c r="E155" s="95">
        <v>0</v>
      </c>
      <c r="F155" s="95" t="s">
        <v>315</v>
      </c>
      <c r="G155" s="95">
        <v>0</v>
      </c>
      <c r="H155" s="95">
        <v>0</v>
      </c>
      <c r="I155" s="95" t="s">
        <v>315</v>
      </c>
      <c r="J155" s="95">
        <f>K155</f>
        <v>0</v>
      </c>
      <c r="K155" s="95"/>
      <c r="L155" s="95" t="s">
        <v>315</v>
      </c>
      <c r="M155" s="13"/>
    </row>
    <row r="156" spans="1:13" ht="14.25" customHeight="1">
      <c r="A156" s="178">
        <v>4723</v>
      </c>
      <c r="B156" s="192" t="s">
        <v>24</v>
      </c>
      <c r="C156" s="188" t="s">
        <v>630</v>
      </c>
      <c r="D156" s="95">
        <v>800</v>
      </c>
      <c r="E156" s="95">
        <v>800</v>
      </c>
      <c r="F156" s="95" t="s">
        <v>315</v>
      </c>
      <c r="G156" s="95">
        <v>800</v>
      </c>
      <c r="H156" s="95">
        <v>800</v>
      </c>
      <c r="I156" s="95" t="s">
        <v>315</v>
      </c>
      <c r="J156" s="95">
        <f>K156</f>
        <v>46.8</v>
      </c>
      <c r="K156" s="95">
        <v>46.8</v>
      </c>
      <c r="L156" s="95" t="s">
        <v>315</v>
      </c>
      <c r="M156" s="13"/>
    </row>
    <row r="157" spans="1:13" ht="26.25" customHeight="1" hidden="1">
      <c r="A157" s="178">
        <v>4724</v>
      </c>
      <c r="B157" s="192" t="s">
        <v>25</v>
      </c>
      <c r="C157" s="188" t="s">
        <v>631</v>
      </c>
      <c r="D157" s="95">
        <v>0</v>
      </c>
      <c r="E157" s="95">
        <v>0</v>
      </c>
      <c r="F157" s="95" t="s">
        <v>315</v>
      </c>
      <c r="G157" s="95">
        <v>0</v>
      </c>
      <c r="H157" s="95">
        <v>0</v>
      </c>
      <c r="I157" s="95" t="s">
        <v>315</v>
      </c>
      <c r="J157" s="95">
        <f>K157</f>
        <v>0</v>
      </c>
      <c r="K157" s="95"/>
      <c r="L157" s="95" t="s">
        <v>315</v>
      </c>
      <c r="M157" s="13"/>
    </row>
    <row r="158" spans="1:13" ht="24.75" customHeight="1" hidden="1">
      <c r="A158" s="178">
        <v>4730</v>
      </c>
      <c r="B158" s="193" t="s">
        <v>1029</v>
      </c>
      <c r="C158" s="185" t="s">
        <v>146</v>
      </c>
      <c r="D158" s="95">
        <v>0</v>
      </c>
      <c r="E158" s="95">
        <v>0</v>
      </c>
      <c r="F158" s="95" t="s">
        <v>315</v>
      </c>
      <c r="G158" s="95">
        <v>0</v>
      </c>
      <c r="H158" s="95">
        <v>0</v>
      </c>
      <c r="I158" s="95" t="s">
        <v>315</v>
      </c>
      <c r="J158" s="95">
        <f>K158</f>
        <v>0</v>
      </c>
      <c r="K158" s="95">
        <f>K160</f>
        <v>0</v>
      </c>
      <c r="L158" s="95" t="s">
        <v>315</v>
      </c>
      <c r="M158" s="13"/>
    </row>
    <row r="159" spans="1:13" ht="19.5" customHeight="1" hidden="1">
      <c r="A159" s="178"/>
      <c r="B159" s="181" t="s">
        <v>320</v>
      </c>
      <c r="C159" s="185"/>
      <c r="D159" s="95"/>
      <c r="E159" s="95"/>
      <c r="F159" s="95"/>
      <c r="G159" s="95"/>
      <c r="H159" s="95"/>
      <c r="I159" s="95"/>
      <c r="J159" s="95"/>
      <c r="K159" s="95"/>
      <c r="L159" s="95"/>
      <c r="M159" s="13"/>
    </row>
    <row r="160" spans="1:13" ht="27" customHeight="1" hidden="1">
      <c r="A160" s="178">
        <v>4731</v>
      </c>
      <c r="B160" s="192" t="s">
        <v>970</v>
      </c>
      <c r="C160" s="188" t="s">
        <v>632</v>
      </c>
      <c r="D160" s="95">
        <v>0</v>
      </c>
      <c r="E160" s="95"/>
      <c r="F160" s="95" t="s">
        <v>315</v>
      </c>
      <c r="G160" s="95">
        <v>0</v>
      </c>
      <c r="H160" s="95"/>
      <c r="I160" s="95" t="s">
        <v>315</v>
      </c>
      <c r="J160" s="95">
        <f>K160</f>
        <v>0</v>
      </c>
      <c r="K160" s="95"/>
      <c r="L160" s="95" t="s">
        <v>315</v>
      </c>
      <c r="M160" s="13"/>
    </row>
    <row r="161" spans="1:13" ht="0.75" customHeight="1" hidden="1">
      <c r="A161" s="178">
        <v>4740</v>
      </c>
      <c r="B161" s="193" t="s">
        <v>1030</v>
      </c>
      <c r="C161" s="185" t="s">
        <v>146</v>
      </c>
      <c r="D161" s="95">
        <v>0</v>
      </c>
      <c r="E161" s="95">
        <v>0</v>
      </c>
      <c r="F161" s="95" t="s">
        <v>315</v>
      </c>
      <c r="G161" s="95">
        <v>0</v>
      </c>
      <c r="H161" s="95">
        <v>0</v>
      </c>
      <c r="I161" s="95" t="s">
        <v>315</v>
      </c>
      <c r="J161" s="95">
        <f>K161</f>
        <v>0</v>
      </c>
      <c r="K161" s="95">
        <f>SUM(K163:K164)</f>
        <v>0</v>
      </c>
      <c r="L161" s="95" t="s">
        <v>315</v>
      </c>
      <c r="M161" s="13"/>
    </row>
    <row r="162" spans="1:13" ht="23.25" customHeight="1" hidden="1">
      <c r="A162" s="178"/>
      <c r="B162" s="181" t="s">
        <v>320</v>
      </c>
      <c r="C162" s="185"/>
      <c r="D162" s="95"/>
      <c r="E162" s="95"/>
      <c r="F162" s="95"/>
      <c r="G162" s="95"/>
      <c r="H162" s="95"/>
      <c r="I162" s="95"/>
      <c r="J162" s="95"/>
      <c r="K162" s="95"/>
      <c r="L162" s="95"/>
      <c r="M162" s="13"/>
    </row>
    <row r="163" spans="1:13" ht="33.75" customHeight="1" hidden="1">
      <c r="A163" s="178">
        <v>4741</v>
      </c>
      <c r="B163" s="192" t="s">
        <v>972</v>
      </c>
      <c r="C163" s="188" t="s">
        <v>633</v>
      </c>
      <c r="D163" s="95">
        <v>0</v>
      </c>
      <c r="E163" s="95"/>
      <c r="F163" s="95" t="s">
        <v>315</v>
      </c>
      <c r="G163" s="95">
        <v>0</v>
      </c>
      <c r="H163" s="95"/>
      <c r="I163" s="95" t="s">
        <v>315</v>
      </c>
      <c r="J163" s="95">
        <f>K163</f>
        <v>0</v>
      </c>
      <c r="K163" s="95"/>
      <c r="L163" s="95" t="s">
        <v>315</v>
      </c>
      <c r="M163" s="13"/>
    </row>
    <row r="164" spans="1:13" ht="12.75" customHeight="1" hidden="1">
      <c r="A164" s="178">
        <v>4742</v>
      </c>
      <c r="B164" s="192" t="s">
        <v>26</v>
      </c>
      <c r="C164" s="188" t="s">
        <v>634</v>
      </c>
      <c r="D164" s="95">
        <v>0</v>
      </c>
      <c r="E164" s="95"/>
      <c r="F164" s="95" t="s">
        <v>315</v>
      </c>
      <c r="G164" s="95">
        <v>0</v>
      </c>
      <c r="H164" s="95"/>
      <c r="I164" s="95" t="s">
        <v>315</v>
      </c>
      <c r="J164" s="95">
        <f>K164</f>
        <v>0</v>
      </c>
      <c r="K164" s="95"/>
      <c r="L164" s="95" t="s">
        <v>315</v>
      </c>
      <c r="M164" s="13"/>
    </row>
    <row r="165" spans="1:13" ht="35.25" customHeight="1" hidden="1">
      <c r="A165" s="178">
        <v>4750</v>
      </c>
      <c r="B165" s="193" t="s">
        <v>1031</v>
      </c>
      <c r="C165" s="185" t="s">
        <v>146</v>
      </c>
      <c r="D165" s="95">
        <v>0</v>
      </c>
      <c r="E165" s="95">
        <v>0</v>
      </c>
      <c r="F165" s="95" t="s">
        <v>315</v>
      </c>
      <c r="G165" s="95">
        <v>0</v>
      </c>
      <c r="H165" s="95">
        <v>0</v>
      </c>
      <c r="I165" s="95" t="s">
        <v>315</v>
      </c>
      <c r="J165" s="95">
        <f>K165</f>
        <v>0</v>
      </c>
      <c r="K165" s="95">
        <f>K167</f>
        <v>0</v>
      </c>
      <c r="L165" s="95" t="s">
        <v>315</v>
      </c>
      <c r="M165" s="13"/>
    </row>
    <row r="166" spans="1:13" ht="10.5" customHeight="1" hidden="1">
      <c r="A166" s="178"/>
      <c r="B166" s="181" t="s">
        <v>320</v>
      </c>
      <c r="C166" s="185"/>
      <c r="D166" s="95"/>
      <c r="E166" s="95"/>
      <c r="F166" s="95"/>
      <c r="G166" s="95"/>
      <c r="H166" s="95"/>
      <c r="I166" s="95"/>
      <c r="J166" s="95"/>
      <c r="K166" s="95"/>
      <c r="L166" s="95"/>
      <c r="M166" s="13"/>
    </row>
    <row r="167" spans="1:13" ht="12.75" customHeight="1" hidden="1">
      <c r="A167" s="178">
        <v>4751</v>
      </c>
      <c r="B167" s="192" t="s">
        <v>27</v>
      </c>
      <c r="C167" s="188" t="s">
        <v>635</v>
      </c>
      <c r="D167" s="95">
        <v>0</v>
      </c>
      <c r="E167" s="95"/>
      <c r="F167" s="95" t="s">
        <v>315</v>
      </c>
      <c r="G167" s="95">
        <v>0</v>
      </c>
      <c r="H167" s="95"/>
      <c r="I167" s="95" t="s">
        <v>315</v>
      </c>
      <c r="J167" s="95">
        <f>K167</f>
        <v>0</v>
      </c>
      <c r="K167" s="95"/>
      <c r="L167" s="95" t="s">
        <v>315</v>
      </c>
      <c r="M167" s="13"/>
    </row>
    <row r="168" spans="1:13" ht="12.75" customHeight="1" hidden="1">
      <c r="A168" s="178">
        <v>4760</v>
      </c>
      <c r="B168" s="193" t="s">
        <v>1032</v>
      </c>
      <c r="C168" s="185" t="s">
        <v>146</v>
      </c>
      <c r="D168" s="95">
        <v>0</v>
      </c>
      <c r="E168" s="95">
        <v>0</v>
      </c>
      <c r="F168" s="95" t="s">
        <v>315</v>
      </c>
      <c r="G168" s="95">
        <v>0</v>
      </c>
      <c r="H168" s="95">
        <v>0</v>
      </c>
      <c r="I168" s="95" t="s">
        <v>315</v>
      </c>
      <c r="J168" s="95">
        <f>K168</f>
        <v>0</v>
      </c>
      <c r="K168" s="95">
        <f>K170</f>
        <v>0</v>
      </c>
      <c r="L168" s="95" t="s">
        <v>315</v>
      </c>
      <c r="M168" s="13"/>
    </row>
    <row r="169" spans="1:13" ht="12" customHeight="1" hidden="1">
      <c r="A169" s="178"/>
      <c r="B169" s="181" t="s">
        <v>320</v>
      </c>
      <c r="C169" s="185"/>
      <c r="D169" s="95"/>
      <c r="E169" s="95"/>
      <c r="F169" s="95"/>
      <c r="G169" s="95"/>
      <c r="H169" s="95"/>
      <c r="I169" s="95"/>
      <c r="J169" s="95"/>
      <c r="K169" s="95"/>
      <c r="L169" s="95"/>
      <c r="M169" s="13"/>
    </row>
    <row r="170" spans="1:13" ht="12.75" customHeight="1" hidden="1">
      <c r="A170" s="178">
        <v>4761</v>
      </c>
      <c r="B170" s="192" t="s">
        <v>28</v>
      </c>
      <c r="C170" s="188" t="s">
        <v>636</v>
      </c>
      <c r="D170" s="95">
        <v>0</v>
      </c>
      <c r="E170" s="95">
        <v>0</v>
      </c>
      <c r="F170" s="95" t="s">
        <v>315</v>
      </c>
      <c r="G170" s="95">
        <v>0</v>
      </c>
      <c r="H170" s="95">
        <v>0</v>
      </c>
      <c r="I170" s="95" t="s">
        <v>315</v>
      </c>
      <c r="J170" s="95">
        <f>K170</f>
        <v>0</v>
      </c>
      <c r="K170" s="95"/>
      <c r="L170" s="95" t="s">
        <v>315</v>
      </c>
      <c r="M170" s="13"/>
    </row>
    <row r="171" spans="1:13" ht="12.75" customHeight="1">
      <c r="A171" s="178">
        <v>4770</v>
      </c>
      <c r="B171" s="193" t="s">
        <v>1033</v>
      </c>
      <c r="C171" s="185" t="s">
        <v>146</v>
      </c>
      <c r="D171" s="95">
        <v>626.6999999999998</v>
      </c>
      <c r="E171" s="95">
        <v>7566.4</v>
      </c>
      <c r="F171" s="95">
        <v>0</v>
      </c>
      <c r="G171" s="95">
        <v>233.4</v>
      </c>
      <c r="H171" s="95">
        <v>7173.1</v>
      </c>
      <c r="I171" s="95">
        <v>0</v>
      </c>
      <c r="J171" s="95">
        <f>K171+L171-'hamajnq ekamut'!R141</f>
        <v>0</v>
      </c>
      <c r="K171" s="95">
        <f>K173</f>
        <v>0</v>
      </c>
      <c r="L171" s="95">
        <f>L173</f>
        <v>0</v>
      </c>
      <c r="M171" s="13"/>
    </row>
    <row r="172" spans="1:13" ht="15" customHeight="1">
      <c r="A172" s="178"/>
      <c r="B172" s="181" t="s">
        <v>320</v>
      </c>
      <c r="C172" s="185"/>
      <c r="D172" s="95"/>
      <c r="E172" s="88"/>
      <c r="F172" s="95"/>
      <c r="G172" s="95"/>
      <c r="H172" s="88"/>
      <c r="I172" s="95"/>
      <c r="J172" s="95"/>
      <c r="K172" s="88"/>
      <c r="L172" s="95"/>
      <c r="M172" s="13"/>
    </row>
    <row r="173" spans="1:13" ht="15" customHeight="1">
      <c r="A173" s="178">
        <v>4771</v>
      </c>
      <c r="B173" s="192" t="s">
        <v>29</v>
      </c>
      <c r="C173" s="188" t="s">
        <v>637</v>
      </c>
      <c r="D173" s="95">
        <v>626.6999999999998</v>
      </c>
      <c r="E173" s="95">
        <v>7566.4</v>
      </c>
      <c r="F173" s="95"/>
      <c r="G173" s="95">
        <v>233.4</v>
      </c>
      <c r="H173" s="95">
        <v>7173.1</v>
      </c>
      <c r="I173" s="95"/>
      <c r="J173" s="95">
        <f>K173+L173-'hamajnq ekamut'!R141</f>
        <v>0</v>
      </c>
      <c r="K173" s="95"/>
      <c r="L173" s="95"/>
      <c r="M173" s="13"/>
    </row>
    <row r="174" spans="1:13" ht="39" customHeight="1">
      <c r="A174" s="178">
        <v>4772</v>
      </c>
      <c r="B174" s="192" t="s">
        <v>939</v>
      </c>
      <c r="C174" s="185" t="s">
        <v>146</v>
      </c>
      <c r="D174" s="95">
        <v>6939.7</v>
      </c>
      <c r="E174" s="95">
        <v>6939.7</v>
      </c>
      <c r="F174" s="95"/>
      <c r="G174" s="95">
        <v>6939.7</v>
      </c>
      <c r="H174" s="95">
        <v>6939.7</v>
      </c>
      <c r="I174" s="95"/>
      <c r="J174" s="95">
        <f>K174+L174</f>
        <v>6500</v>
      </c>
      <c r="K174" s="95">
        <f>'hamajnq ekamut'!L141</f>
        <v>6500</v>
      </c>
      <c r="L174" s="95"/>
      <c r="M174" s="13"/>
    </row>
    <row r="175" spans="1:13" ht="30" customHeight="1">
      <c r="A175" s="178">
        <v>5000</v>
      </c>
      <c r="B175" s="188" t="s">
        <v>1002</v>
      </c>
      <c r="C175" s="185" t="s">
        <v>146</v>
      </c>
      <c r="D175" s="95">
        <v>15380</v>
      </c>
      <c r="E175" s="95" t="s">
        <v>315</v>
      </c>
      <c r="F175" s="95">
        <v>15380</v>
      </c>
      <c r="G175" s="95">
        <v>19835</v>
      </c>
      <c r="H175" s="95" t="s">
        <v>315</v>
      </c>
      <c r="I175" s="95">
        <v>19835</v>
      </c>
      <c r="J175" s="95">
        <f>L175</f>
        <v>14208.2</v>
      </c>
      <c r="K175" s="95" t="s">
        <v>315</v>
      </c>
      <c r="L175" s="95">
        <f>L177+L195+L201+L204</f>
        <v>14208.2</v>
      </c>
      <c r="M175" s="13"/>
    </row>
    <row r="176" spans="1:13" ht="12.75" customHeight="1">
      <c r="A176" s="183"/>
      <c r="B176" s="181" t="s">
        <v>270</v>
      </c>
      <c r="C176" s="180"/>
      <c r="D176" s="95"/>
      <c r="E176" s="95"/>
      <c r="F176" s="95"/>
      <c r="G176" s="95"/>
      <c r="H176" s="95"/>
      <c r="I176" s="95"/>
      <c r="J176" s="95"/>
      <c r="K176" s="95"/>
      <c r="L176" s="95"/>
      <c r="M176" s="13"/>
    </row>
    <row r="177" spans="1:13" ht="26.25" customHeight="1">
      <c r="A177" s="178">
        <v>5100</v>
      </c>
      <c r="B177" s="192" t="s">
        <v>869</v>
      </c>
      <c r="C177" s="185" t="s">
        <v>146</v>
      </c>
      <c r="D177" s="95">
        <v>15380</v>
      </c>
      <c r="E177" s="95" t="s">
        <v>315</v>
      </c>
      <c r="F177" s="95">
        <v>15380</v>
      </c>
      <c r="G177" s="95">
        <v>19835</v>
      </c>
      <c r="H177" s="95" t="s">
        <v>315</v>
      </c>
      <c r="I177" s="95">
        <v>19835</v>
      </c>
      <c r="J177" s="95">
        <f>L177</f>
        <v>14208.2</v>
      </c>
      <c r="K177" s="95" t="s">
        <v>315</v>
      </c>
      <c r="L177" s="95">
        <f>L179+L184+L189</f>
        <v>14208.2</v>
      </c>
      <c r="M177" s="13"/>
    </row>
    <row r="178" spans="1:13" ht="12.75" customHeight="1">
      <c r="A178" s="183"/>
      <c r="B178" s="181" t="s">
        <v>270</v>
      </c>
      <c r="C178" s="180"/>
      <c r="D178" s="95"/>
      <c r="E178" s="95"/>
      <c r="F178" s="95"/>
      <c r="G178" s="95"/>
      <c r="H178" s="95"/>
      <c r="I178" s="95"/>
      <c r="J178" s="95"/>
      <c r="K178" s="95"/>
      <c r="L178" s="95"/>
      <c r="M178" s="13"/>
    </row>
    <row r="179" spans="1:13" ht="12.75" customHeight="1">
      <c r="A179" s="178">
        <v>5110</v>
      </c>
      <c r="B179" s="193" t="s">
        <v>1034</v>
      </c>
      <c r="C179" s="185" t="s">
        <v>146</v>
      </c>
      <c r="D179" s="95">
        <v>13930</v>
      </c>
      <c r="E179" s="95" t="s">
        <v>146</v>
      </c>
      <c r="F179" s="95">
        <v>13930</v>
      </c>
      <c r="G179" s="95">
        <v>18385</v>
      </c>
      <c r="H179" s="95" t="s">
        <v>146</v>
      </c>
      <c r="I179" s="95">
        <v>18385</v>
      </c>
      <c r="J179" s="95">
        <f>L179</f>
        <v>12859</v>
      </c>
      <c r="K179" s="95" t="s">
        <v>221</v>
      </c>
      <c r="L179" s="95">
        <f>SUM(L181:L183)</f>
        <v>12859</v>
      </c>
      <c r="M179" s="13"/>
    </row>
    <row r="180" spans="1:13" ht="12.75" customHeight="1">
      <c r="A180" s="178"/>
      <c r="B180" s="181" t="s">
        <v>320</v>
      </c>
      <c r="C180" s="185"/>
      <c r="D180" s="95"/>
      <c r="E180" s="95"/>
      <c r="F180" s="95"/>
      <c r="G180" s="95"/>
      <c r="H180" s="95"/>
      <c r="I180" s="95"/>
      <c r="J180" s="95"/>
      <c r="K180" s="95"/>
      <c r="L180" s="95"/>
      <c r="M180" s="13"/>
    </row>
    <row r="181" spans="1:13" ht="14.25" customHeight="1">
      <c r="A181" s="178">
        <v>5111</v>
      </c>
      <c r="B181" s="192" t="s">
        <v>940</v>
      </c>
      <c r="C181" s="197" t="s">
        <v>638</v>
      </c>
      <c r="D181" s="95">
        <v>0</v>
      </c>
      <c r="E181" s="95" t="s">
        <v>315</v>
      </c>
      <c r="F181" s="95">
        <v>0</v>
      </c>
      <c r="G181" s="95">
        <v>0</v>
      </c>
      <c r="H181" s="95" t="s">
        <v>315</v>
      </c>
      <c r="I181" s="95">
        <v>0</v>
      </c>
      <c r="J181" s="95">
        <f>L181</f>
        <v>0</v>
      </c>
      <c r="K181" s="95" t="s">
        <v>221</v>
      </c>
      <c r="L181" s="95"/>
      <c r="M181" s="13"/>
    </row>
    <row r="182" spans="1:13" ht="16.5" customHeight="1">
      <c r="A182" s="178">
        <v>5112</v>
      </c>
      <c r="B182" s="192" t="s">
        <v>639</v>
      </c>
      <c r="C182" s="197" t="s">
        <v>640</v>
      </c>
      <c r="D182" s="95">
        <v>13930</v>
      </c>
      <c r="E182" s="95" t="s">
        <v>315</v>
      </c>
      <c r="F182" s="95">
        <v>13930</v>
      </c>
      <c r="G182" s="95">
        <v>16385</v>
      </c>
      <c r="H182" s="95" t="s">
        <v>315</v>
      </c>
      <c r="I182" s="95">
        <v>16385</v>
      </c>
      <c r="J182" s="95">
        <f>L182</f>
        <v>8834</v>
      </c>
      <c r="K182" s="95" t="s">
        <v>221</v>
      </c>
      <c r="L182" s="95">
        <v>8834</v>
      </c>
      <c r="M182" s="13"/>
    </row>
    <row r="183" spans="1:13" ht="12.75" customHeight="1">
      <c r="A183" s="178">
        <v>5113</v>
      </c>
      <c r="B183" s="192" t="s">
        <v>339</v>
      </c>
      <c r="C183" s="197" t="s">
        <v>641</v>
      </c>
      <c r="D183" s="95">
        <v>0</v>
      </c>
      <c r="E183" s="95" t="s">
        <v>315</v>
      </c>
      <c r="F183" s="95">
        <v>0</v>
      </c>
      <c r="G183" s="95">
        <v>2000</v>
      </c>
      <c r="H183" s="95" t="s">
        <v>315</v>
      </c>
      <c r="I183" s="95">
        <v>2000</v>
      </c>
      <c r="J183" s="95">
        <f>L183</f>
        <v>4025</v>
      </c>
      <c r="K183" s="95" t="s">
        <v>221</v>
      </c>
      <c r="L183" s="95">
        <v>4025</v>
      </c>
      <c r="M183" s="13"/>
    </row>
    <row r="184" spans="1:13" ht="29.25" customHeight="1">
      <c r="A184" s="178">
        <v>5120</v>
      </c>
      <c r="B184" s="198" t="s">
        <v>1035</v>
      </c>
      <c r="C184" s="185" t="s">
        <v>146</v>
      </c>
      <c r="D184" s="95">
        <v>450</v>
      </c>
      <c r="E184" s="95" t="s">
        <v>146</v>
      </c>
      <c r="F184" s="95">
        <v>450</v>
      </c>
      <c r="G184" s="95">
        <v>450</v>
      </c>
      <c r="H184" s="95" t="s">
        <v>146</v>
      </c>
      <c r="I184" s="95">
        <v>450</v>
      </c>
      <c r="J184" s="95">
        <f>L184</f>
        <v>370</v>
      </c>
      <c r="K184" s="95" t="s">
        <v>221</v>
      </c>
      <c r="L184" s="95">
        <f>SUM(L186:L188)</f>
        <v>370</v>
      </c>
      <c r="M184" s="13"/>
    </row>
    <row r="185" spans="1:13" ht="12.75" customHeight="1">
      <c r="A185" s="178"/>
      <c r="B185" s="187" t="s">
        <v>320</v>
      </c>
      <c r="C185" s="185"/>
      <c r="D185" s="95"/>
      <c r="E185" s="95"/>
      <c r="F185" s="95"/>
      <c r="G185" s="95"/>
      <c r="H185" s="95"/>
      <c r="I185" s="95"/>
      <c r="J185" s="95"/>
      <c r="K185" s="95"/>
      <c r="L185" s="95"/>
      <c r="M185" s="13"/>
    </row>
    <row r="186" spans="1:13" ht="12.75" customHeight="1">
      <c r="A186" s="178">
        <v>5121</v>
      </c>
      <c r="B186" s="192" t="s">
        <v>321</v>
      </c>
      <c r="C186" s="197" t="s">
        <v>642</v>
      </c>
      <c r="D186" s="95">
        <v>0</v>
      </c>
      <c r="E186" s="95" t="s">
        <v>315</v>
      </c>
      <c r="F186" s="95">
        <v>0</v>
      </c>
      <c r="G186" s="95">
        <v>0</v>
      </c>
      <c r="H186" s="95" t="s">
        <v>315</v>
      </c>
      <c r="I186" s="95">
        <v>0</v>
      </c>
      <c r="J186" s="95">
        <f>L186</f>
        <v>0</v>
      </c>
      <c r="K186" s="95" t="s">
        <v>221</v>
      </c>
      <c r="L186" s="95"/>
      <c r="M186" s="13"/>
    </row>
    <row r="187" spans="1:13" ht="14.25" customHeight="1">
      <c r="A187" s="178">
        <v>5122</v>
      </c>
      <c r="B187" s="192" t="s">
        <v>322</v>
      </c>
      <c r="C187" s="197" t="s">
        <v>643</v>
      </c>
      <c r="D187" s="95">
        <v>450</v>
      </c>
      <c r="E187" s="95" t="s">
        <v>315</v>
      </c>
      <c r="F187" s="95">
        <v>450</v>
      </c>
      <c r="G187" s="95">
        <v>450</v>
      </c>
      <c r="H187" s="95" t="s">
        <v>315</v>
      </c>
      <c r="I187" s="95">
        <v>450</v>
      </c>
      <c r="J187" s="95">
        <f>L187</f>
        <v>370</v>
      </c>
      <c r="K187" s="95" t="s">
        <v>221</v>
      </c>
      <c r="L187" s="95">
        <v>370</v>
      </c>
      <c r="M187" s="13"/>
    </row>
    <row r="188" spans="1:13" ht="12.75" customHeight="1">
      <c r="A188" s="178">
        <v>5123</v>
      </c>
      <c r="B188" s="192" t="s">
        <v>323</v>
      </c>
      <c r="C188" s="197" t="s">
        <v>644</v>
      </c>
      <c r="D188" s="95">
        <v>0</v>
      </c>
      <c r="E188" s="95" t="s">
        <v>315</v>
      </c>
      <c r="F188" s="95">
        <v>0</v>
      </c>
      <c r="G188" s="95">
        <v>0</v>
      </c>
      <c r="H188" s="95" t="s">
        <v>315</v>
      </c>
      <c r="I188" s="95">
        <v>0</v>
      </c>
      <c r="J188" s="95">
        <f>L188</f>
        <v>0</v>
      </c>
      <c r="K188" s="95" t="s">
        <v>221</v>
      </c>
      <c r="L188" s="95"/>
      <c r="M188" s="13"/>
    </row>
    <row r="189" spans="1:13" ht="25.5" customHeight="1">
      <c r="A189" s="178">
        <v>5130</v>
      </c>
      <c r="B189" s="193" t="s">
        <v>1036</v>
      </c>
      <c r="C189" s="185" t="s">
        <v>146</v>
      </c>
      <c r="D189" s="95">
        <v>1000</v>
      </c>
      <c r="E189" s="95" t="s">
        <v>146</v>
      </c>
      <c r="F189" s="95">
        <v>1000</v>
      </c>
      <c r="G189" s="95">
        <v>1000</v>
      </c>
      <c r="H189" s="95" t="s">
        <v>146</v>
      </c>
      <c r="I189" s="95">
        <v>1000</v>
      </c>
      <c r="J189" s="95">
        <f>L189</f>
        <v>979.2</v>
      </c>
      <c r="K189" s="95" t="s">
        <v>221</v>
      </c>
      <c r="L189" s="95">
        <f>SUM(L191:L194)</f>
        <v>979.2</v>
      </c>
      <c r="M189" s="13"/>
    </row>
    <row r="190" spans="1:13" ht="12.75" customHeight="1">
      <c r="A190" s="178"/>
      <c r="B190" s="181" t="s">
        <v>320</v>
      </c>
      <c r="C190" s="185"/>
      <c r="D190" s="95"/>
      <c r="E190" s="95"/>
      <c r="F190" s="95"/>
      <c r="G190" s="95"/>
      <c r="H190" s="95"/>
      <c r="I190" s="95"/>
      <c r="J190" s="95"/>
      <c r="K190" s="95"/>
      <c r="L190" s="95"/>
      <c r="M190" s="13"/>
    </row>
    <row r="191" spans="1:13" ht="12.75" customHeight="1" hidden="1">
      <c r="A191" s="178">
        <v>5131</v>
      </c>
      <c r="B191" s="192" t="s">
        <v>34</v>
      </c>
      <c r="C191" s="197" t="s">
        <v>645</v>
      </c>
      <c r="D191" s="95">
        <v>0</v>
      </c>
      <c r="E191" s="95" t="s">
        <v>315</v>
      </c>
      <c r="F191" s="95">
        <v>0</v>
      </c>
      <c r="G191" s="95">
        <v>0</v>
      </c>
      <c r="H191" s="95" t="s">
        <v>315</v>
      </c>
      <c r="I191" s="95">
        <v>0</v>
      </c>
      <c r="J191" s="95">
        <f>L191</f>
        <v>0</v>
      </c>
      <c r="K191" s="95" t="s">
        <v>221</v>
      </c>
      <c r="L191" s="95"/>
      <c r="M191" s="13"/>
    </row>
    <row r="192" spans="1:13" ht="12.75" customHeight="1" hidden="1">
      <c r="A192" s="178">
        <v>5132</v>
      </c>
      <c r="B192" s="192" t="s">
        <v>324</v>
      </c>
      <c r="C192" s="197" t="s">
        <v>646</v>
      </c>
      <c r="D192" s="95">
        <v>0</v>
      </c>
      <c r="E192" s="95" t="s">
        <v>315</v>
      </c>
      <c r="F192" s="95">
        <v>0</v>
      </c>
      <c r="G192" s="95">
        <v>0</v>
      </c>
      <c r="H192" s="95" t="s">
        <v>315</v>
      </c>
      <c r="I192" s="95">
        <v>0</v>
      </c>
      <c r="J192" s="95">
        <f>L192</f>
        <v>0</v>
      </c>
      <c r="K192" s="95" t="s">
        <v>221</v>
      </c>
      <c r="L192" s="95"/>
      <c r="M192" s="13"/>
    </row>
    <row r="193" spans="1:13" ht="13.5" customHeight="1" hidden="1">
      <c r="A193" s="178">
        <v>5133</v>
      </c>
      <c r="B193" s="192" t="s">
        <v>325</v>
      </c>
      <c r="C193" s="197" t="s">
        <v>647</v>
      </c>
      <c r="D193" s="95">
        <v>0</v>
      </c>
      <c r="E193" s="95" t="s">
        <v>146</v>
      </c>
      <c r="F193" s="95">
        <v>0</v>
      </c>
      <c r="G193" s="95">
        <v>0</v>
      </c>
      <c r="H193" s="95" t="s">
        <v>146</v>
      </c>
      <c r="I193" s="95">
        <v>0</v>
      </c>
      <c r="J193" s="95">
        <f>L193</f>
        <v>0</v>
      </c>
      <c r="K193" s="95" t="s">
        <v>221</v>
      </c>
      <c r="L193" s="95"/>
      <c r="M193" s="13"/>
    </row>
    <row r="194" spans="1:13" ht="13.5" customHeight="1">
      <c r="A194" s="178">
        <v>5134</v>
      </c>
      <c r="B194" s="192" t="s">
        <v>326</v>
      </c>
      <c r="C194" s="197" t="s">
        <v>648</v>
      </c>
      <c r="D194" s="95">
        <v>1000</v>
      </c>
      <c r="E194" s="95" t="s">
        <v>146</v>
      </c>
      <c r="F194" s="95">
        <v>1000</v>
      </c>
      <c r="G194" s="95">
        <v>1000</v>
      </c>
      <c r="H194" s="95" t="s">
        <v>146</v>
      </c>
      <c r="I194" s="95">
        <v>1000</v>
      </c>
      <c r="J194" s="95">
        <f>L194</f>
        <v>979.2</v>
      </c>
      <c r="K194" s="95" t="s">
        <v>221</v>
      </c>
      <c r="L194" s="95">
        <v>979.2</v>
      </c>
      <c r="M194" s="13"/>
    </row>
    <row r="195" spans="1:13" ht="26.25" customHeight="1">
      <c r="A195" s="178">
        <v>5200</v>
      </c>
      <c r="B195" s="193" t="s">
        <v>1037</v>
      </c>
      <c r="C195" s="185" t="s">
        <v>146</v>
      </c>
      <c r="D195" s="95">
        <v>0</v>
      </c>
      <c r="E195" s="95" t="s">
        <v>315</v>
      </c>
      <c r="F195" s="95">
        <v>0</v>
      </c>
      <c r="G195" s="95">
        <v>0</v>
      </c>
      <c r="H195" s="95" t="s">
        <v>315</v>
      </c>
      <c r="I195" s="95">
        <v>0</v>
      </c>
      <c r="J195" s="95">
        <f>L195</f>
        <v>0</v>
      </c>
      <c r="K195" s="95" t="s">
        <v>221</v>
      </c>
      <c r="L195" s="95">
        <f>SUM(L197:L200)</f>
        <v>0</v>
      </c>
      <c r="M195" s="13"/>
    </row>
    <row r="196" spans="1:13" ht="12.75" customHeight="1" hidden="1">
      <c r="A196" s="183"/>
      <c r="B196" s="181" t="s">
        <v>270</v>
      </c>
      <c r="C196" s="180"/>
      <c r="D196" s="95"/>
      <c r="E196" s="95"/>
      <c r="F196" s="95"/>
      <c r="G196" s="95"/>
      <c r="H196" s="95"/>
      <c r="I196" s="95"/>
      <c r="J196" s="95"/>
      <c r="K196" s="95" t="s">
        <v>221</v>
      </c>
      <c r="L196" s="95"/>
      <c r="M196" s="13"/>
    </row>
    <row r="197" spans="1:13" ht="15.75" customHeight="1" hidden="1">
      <c r="A197" s="178">
        <v>5211</v>
      </c>
      <c r="B197" s="192" t="s">
        <v>327</v>
      </c>
      <c r="C197" s="197" t="s">
        <v>35</v>
      </c>
      <c r="D197" s="95">
        <v>0</v>
      </c>
      <c r="E197" s="95" t="s">
        <v>315</v>
      </c>
      <c r="F197" s="95"/>
      <c r="G197" s="95">
        <v>0</v>
      </c>
      <c r="H197" s="95" t="s">
        <v>315</v>
      </c>
      <c r="I197" s="95"/>
      <c r="J197" s="95">
        <f>L197</f>
        <v>0</v>
      </c>
      <c r="K197" s="95" t="s">
        <v>221</v>
      </c>
      <c r="L197" s="95"/>
      <c r="M197" s="13"/>
    </row>
    <row r="198" spans="1:13" ht="12.75" customHeight="1" hidden="1">
      <c r="A198" s="178">
        <v>5221</v>
      </c>
      <c r="B198" s="192" t="s">
        <v>328</v>
      </c>
      <c r="C198" s="197" t="s">
        <v>36</v>
      </c>
      <c r="D198" s="95">
        <v>0</v>
      </c>
      <c r="E198" s="95" t="s">
        <v>315</v>
      </c>
      <c r="F198" s="95">
        <v>0</v>
      </c>
      <c r="G198" s="95">
        <v>0</v>
      </c>
      <c r="H198" s="95" t="s">
        <v>315</v>
      </c>
      <c r="I198" s="95">
        <v>0</v>
      </c>
      <c r="J198" s="95">
        <f>L198</f>
        <v>0</v>
      </c>
      <c r="K198" s="95" t="s">
        <v>221</v>
      </c>
      <c r="L198" s="95"/>
      <c r="M198" s="13"/>
    </row>
    <row r="199" spans="1:13" ht="10.5" customHeight="1" hidden="1">
      <c r="A199" s="178">
        <v>5231</v>
      </c>
      <c r="B199" s="192" t="s">
        <v>329</v>
      </c>
      <c r="C199" s="197" t="s">
        <v>37</v>
      </c>
      <c r="D199" s="95">
        <v>0</v>
      </c>
      <c r="E199" s="95" t="s">
        <v>315</v>
      </c>
      <c r="F199" s="95"/>
      <c r="G199" s="95">
        <v>0</v>
      </c>
      <c r="H199" s="95" t="s">
        <v>315</v>
      </c>
      <c r="I199" s="95"/>
      <c r="J199" s="95">
        <f>L199</f>
        <v>0</v>
      </c>
      <c r="K199" s="95" t="s">
        <v>221</v>
      </c>
      <c r="L199" s="95"/>
      <c r="M199" s="13"/>
    </row>
    <row r="200" spans="1:13" ht="12.75" customHeight="1" hidden="1">
      <c r="A200" s="178">
        <v>5241</v>
      </c>
      <c r="B200" s="192" t="s">
        <v>975</v>
      </c>
      <c r="C200" s="197" t="s">
        <v>38</v>
      </c>
      <c r="D200" s="95">
        <v>0</v>
      </c>
      <c r="E200" s="95" t="s">
        <v>315</v>
      </c>
      <c r="F200" s="95"/>
      <c r="G200" s="95">
        <v>0</v>
      </c>
      <c r="H200" s="95" t="s">
        <v>315</v>
      </c>
      <c r="I200" s="95"/>
      <c r="J200" s="95">
        <f>L200</f>
        <v>0</v>
      </c>
      <c r="K200" s="95" t="s">
        <v>221</v>
      </c>
      <c r="L200" s="95"/>
      <c r="M200" s="13"/>
    </row>
    <row r="201" spans="1:13" ht="12" customHeight="1">
      <c r="A201" s="178">
        <v>5300</v>
      </c>
      <c r="B201" s="193" t="s">
        <v>1038</v>
      </c>
      <c r="C201" s="185" t="s">
        <v>146</v>
      </c>
      <c r="D201" s="95">
        <v>0</v>
      </c>
      <c r="E201" s="95" t="s">
        <v>315</v>
      </c>
      <c r="F201" s="95">
        <v>0</v>
      </c>
      <c r="G201" s="95">
        <v>0</v>
      </c>
      <c r="H201" s="95" t="s">
        <v>315</v>
      </c>
      <c r="I201" s="95">
        <v>0</v>
      </c>
      <c r="J201" s="95">
        <f>L201</f>
        <v>0</v>
      </c>
      <c r="K201" s="95" t="s">
        <v>221</v>
      </c>
      <c r="L201" s="95">
        <f>L203</f>
        <v>0</v>
      </c>
      <c r="M201" s="13"/>
    </row>
    <row r="202" spans="1:13" ht="21" customHeight="1" hidden="1">
      <c r="A202" s="183"/>
      <c r="B202" s="181" t="s">
        <v>270</v>
      </c>
      <c r="C202" s="180"/>
      <c r="D202" s="95"/>
      <c r="E202" s="95"/>
      <c r="F202" s="95"/>
      <c r="G202" s="95"/>
      <c r="H202" s="95"/>
      <c r="I202" s="95"/>
      <c r="J202" s="95"/>
      <c r="K202" s="95" t="s">
        <v>221</v>
      </c>
      <c r="L202" s="95"/>
      <c r="M202" s="13"/>
    </row>
    <row r="203" spans="1:13" ht="12.75" customHeight="1" hidden="1">
      <c r="A203" s="178">
        <v>5311</v>
      </c>
      <c r="B203" s="192" t="s">
        <v>540</v>
      </c>
      <c r="C203" s="197" t="s">
        <v>39</v>
      </c>
      <c r="D203" s="95">
        <v>0</v>
      </c>
      <c r="E203" s="95" t="s">
        <v>315</v>
      </c>
      <c r="F203" s="95"/>
      <c r="G203" s="95">
        <v>0</v>
      </c>
      <c r="H203" s="95" t="s">
        <v>315</v>
      </c>
      <c r="I203" s="95"/>
      <c r="J203" s="95">
        <f>L203</f>
        <v>0</v>
      </c>
      <c r="K203" s="95" t="s">
        <v>221</v>
      </c>
      <c r="L203" s="95"/>
      <c r="M203" s="13"/>
    </row>
    <row r="204" spans="1:13" ht="29.25" customHeight="1">
      <c r="A204" s="178">
        <v>5400</v>
      </c>
      <c r="B204" s="193" t="s">
        <v>1039</v>
      </c>
      <c r="C204" s="185" t="s">
        <v>146</v>
      </c>
      <c r="D204" s="95">
        <v>0</v>
      </c>
      <c r="E204" s="95" t="s">
        <v>315</v>
      </c>
      <c r="F204" s="95">
        <v>0</v>
      </c>
      <c r="G204" s="95">
        <v>0</v>
      </c>
      <c r="H204" s="95" t="s">
        <v>315</v>
      </c>
      <c r="I204" s="95">
        <v>0</v>
      </c>
      <c r="J204" s="95">
        <f>L204</f>
        <v>0</v>
      </c>
      <c r="K204" s="95" t="s">
        <v>221</v>
      </c>
      <c r="L204" s="95">
        <f>SUM(L206:L209)</f>
        <v>0</v>
      </c>
      <c r="M204" s="13"/>
    </row>
    <row r="205" spans="1:13" ht="12.75" customHeight="1" hidden="1">
      <c r="A205" s="183"/>
      <c r="B205" s="181" t="s">
        <v>270</v>
      </c>
      <c r="C205" s="180"/>
      <c r="D205" s="95"/>
      <c r="E205" s="95"/>
      <c r="F205" s="95"/>
      <c r="G205" s="95"/>
      <c r="H205" s="95"/>
      <c r="I205" s="95"/>
      <c r="J205" s="95"/>
      <c r="K205" s="95" t="s">
        <v>221</v>
      </c>
      <c r="L205" s="95"/>
      <c r="M205" s="13"/>
    </row>
    <row r="206" spans="1:13" ht="12.75" customHeight="1" hidden="1">
      <c r="A206" s="178">
        <v>5411</v>
      </c>
      <c r="B206" s="192" t="s">
        <v>542</v>
      </c>
      <c r="C206" s="197" t="s">
        <v>40</v>
      </c>
      <c r="D206" s="95">
        <v>0</v>
      </c>
      <c r="E206" s="95" t="s">
        <v>315</v>
      </c>
      <c r="F206" s="95"/>
      <c r="G206" s="95">
        <v>0</v>
      </c>
      <c r="H206" s="95" t="s">
        <v>315</v>
      </c>
      <c r="I206" s="95"/>
      <c r="J206" s="95">
        <f>L206</f>
        <v>0</v>
      </c>
      <c r="K206" s="95" t="s">
        <v>221</v>
      </c>
      <c r="L206" s="95"/>
      <c r="M206" s="13"/>
    </row>
    <row r="207" spans="1:13" ht="12.75" customHeight="1" hidden="1">
      <c r="A207" s="178">
        <v>5421</v>
      </c>
      <c r="B207" s="192" t="s">
        <v>543</v>
      </c>
      <c r="C207" s="197" t="s">
        <v>41</v>
      </c>
      <c r="D207" s="95">
        <v>0</v>
      </c>
      <c r="E207" s="95" t="s">
        <v>315</v>
      </c>
      <c r="F207" s="95"/>
      <c r="G207" s="95">
        <v>0</v>
      </c>
      <c r="H207" s="95" t="s">
        <v>315</v>
      </c>
      <c r="I207" s="95"/>
      <c r="J207" s="95">
        <f>L207</f>
        <v>0</v>
      </c>
      <c r="K207" s="95" t="s">
        <v>221</v>
      </c>
      <c r="L207" s="95"/>
      <c r="M207" s="13"/>
    </row>
    <row r="208" spans="1:13" ht="26.25" customHeight="1" hidden="1">
      <c r="A208" s="178">
        <v>5431</v>
      </c>
      <c r="B208" s="192" t="s">
        <v>976</v>
      </c>
      <c r="C208" s="197" t="s">
        <v>42</v>
      </c>
      <c r="D208" s="95">
        <v>0</v>
      </c>
      <c r="E208" s="95" t="s">
        <v>315</v>
      </c>
      <c r="F208" s="95"/>
      <c r="G208" s="95">
        <v>0</v>
      </c>
      <c r="H208" s="95" t="s">
        <v>315</v>
      </c>
      <c r="I208" s="95"/>
      <c r="J208" s="95">
        <f>L208</f>
        <v>0</v>
      </c>
      <c r="K208" s="95" t="s">
        <v>221</v>
      </c>
      <c r="L208" s="95"/>
      <c r="M208" s="13"/>
    </row>
    <row r="209" spans="1:13" ht="12.75" customHeight="1" hidden="1">
      <c r="A209" s="178">
        <v>5441</v>
      </c>
      <c r="B209" s="199" t="s">
        <v>977</v>
      </c>
      <c r="C209" s="197" t="s">
        <v>43</v>
      </c>
      <c r="D209" s="95">
        <v>0</v>
      </c>
      <c r="E209" s="95" t="s">
        <v>315</v>
      </c>
      <c r="F209" s="95"/>
      <c r="G209" s="95">
        <v>0</v>
      </c>
      <c r="H209" s="95" t="s">
        <v>315</v>
      </c>
      <c r="I209" s="95"/>
      <c r="J209" s="95">
        <f>L209</f>
        <v>0</v>
      </c>
      <c r="K209" s="95" t="s">
        <v>221</v>
      </c>
      <c r="L209" s="95"/>
      <c r="M209" s="13"/>
    </row>
    <row r="210" spans="1:13" ht="24" customHeight="1">
      <c r="A210" s="200" t="s">
        <v>44</v>
      </c>
      <c r="B210" s="187" t="s">
        <v>870</v>
      </c>
      <c r="C210" s="201" t="s">
        <v>146</v>
      </c>
      <c r="D210" s="95">
        <v>0</v>
      </c>
      <c r="E210" s="95" t="s">
        <v>316</v>
      </c>
      <c r="F210" s="95">
        <v>0</v>
      </c>
      <c r="G210" s="95">
        <v>0</v>
      </c>
      <c r="H210" s="95" t="s">
        <v>316</v>
      </c>
      <c r="I210" s="95">
        <v>0</v>
      </c>
      <c r="J210" s="95">
        <f>L210</f>
        <v>0</v>
      </c>
      <c r="K210" s="95" t="s">
        <v>221</v>
      </c>
      <c r="L210" s="95">
        <f>L212+L217+L225+L228</f>
        <v>0</v>
      </c>
      <c r="M210" s="13"/>
    </row>
    <row r="211" spans="1:13" ht="12.75" customHeight="1">
      <c r="A211" s="200"/>
      <c r="B211" s="187" t="s">
        <v>318</v>
      </c>
      <c r="C211" s="201"/>
      <c r="D211" s="95"/>
      <c r="E211" s="95"/>
      <c r="F211" s="95"/>
      <c r="G211" s="95"/>
      <c r="H211" s="95"/>
      <c r="I211" s="95"/>
      <c r="J211" s="95"/>
      <c r="K211" s="95"/>
      <c r="L211" s="95"/>
      <c r="M211" s="13"/>
    </row>
    <row r="212" spans="1:13" ht="27" customHeight="1">
      <c r="A212" s="202" t="s">
        <v>45</v>
      </c>
      <c r="B212" s="187" t="s">
        <v>871</v>
      </c>
      <c r="C212" s="185" t="s">
        <v>146</v>
      </c>
      <c r="D212" s="95">
        <v>0</v>
      </c>
      <c r="E212" s="95" t="s">
        <v>316</v>
      </c>
      <c r="F212" s="95">
        <v>0</v>
      </c>
      <c r="G212" s="95">
        <v>0</v>
      </c>
      <c r="H212" s="95" t="s">
        <v>316</v>
      </c>
      <c r="I212" s="95">
        <v>0</v>
      </c>
      <c r="J212" s="95">
        <f>L212</f>
        <v>0</v>
      </c>
      <c r="K212" s="95" t="s">
        <v>221</v>
      </c>
      <c r="L212" s="95">
        <f>SUM(L214:L216)</f>
        <v>0</v>
      </c>
      <c r="M212" s="13"/>
    </row>
    <row r="213" spans="1:13" ht="15.75" customHeight="1">
      <c r="A213" s="202"/>
      <c r="B213" s="187" t="s">
        <v>318</v>
      </c>
      <c r="C213" s="185"/>
      <c r="D213" s="95"/>
      <c r="E213" s="95"/>
      <c r="F213" s="95"/>
      <c r="G213" s="95"/>
      <c r="H213" s="95"/>
      <c r="I213" s="95"/>
      <c r="J213" s="95"/>
      <c r="K213" s="95"/>
      <c r="L213" s="95"/>
      <c r="M213" s="13"/>
    </row>
    <row r="214" spans="1:13" ht="14.25" customHeight="1">
      <c r="A214" s="202" t="s">
        <v>46</v>
      </c>
      <c r="B214" s="189" t="s">
        <v>330</v>
      </c>
      <c r="C214" s="197" t="s">
        <v>47</v>
      </c>
      <c r="D214" s="95">
        <v>0</v>
      </c>
      <c r="E214" s="95" t="s">
        <v>146</v>
      </c>
      <c r="F214" s="95">
        <v>0</v>
      </c>
      <c r="G214" s="95">
        <v>0</v>
      </c>
      <c r="H214" s="95" t="s">
        <v>146</v>
      </c>
      <c r="I214" s="95">
        <v>0</v>
      </c>
      <c r="J214" s="95">
        <f>L214</f>
        <v>0</v>
      </c>
      <c r="K214" s="95" t="s">
        <v>221</v>
      </c>
      <c r="L214" s="95"/>
      <c r="M214" s="13"/>
    </row>
    <row r="215" spans="1:13" ht="14.25" customHeight="1">
      <c r="A215" s="202" t="s">
        <v>48</v>
      </c>
      <c r="B215" s="189" t="s">
        <v>331</v>
      </c>
      <c r="C215" s="197" t="s">
        <v>49</v>
      </c>
      <c r="D215" s="95">
        <v>0</v>
      </c>
      <c r="E215" s="95" t="s">
        <v>146</v>
      </c>
      <c r="F215" s="95">
        <v>0</v>
      </c>
      <c r="G215" s="95">
        <v>0</v>
      </c>
      <c r="H215" s="95" t="s">
        <v>146</v>
      </c>
      <c r="I215" s="95">
        <v>0</v>
      </c>
      <c r="J215" s="95">
        <f>L215</f>
        <v>0</v>
      </c>
      <c r="K215" s="95" t="s">
        <v>221</v>
      </c>
      <c r="L215" s="95"/>
      <c r="M215" s="13"/>
    </row>
    <row r="216" spans="1:13" ht="14.25" customHeight="1">
      <c r="A216" s="203" t="s">
        <v>50</v>
      </c>
      <c r="B216" s="189" t="s">
        <v>332</v>
      </c>
      <c r="C216" s="197" t="s">
        <v>51</v>
      </c>
      <c r="D216" s="95">
        <v>0</v>
      </c>
      <c r="E216" s="95" t="s">
        <v>316</v>
      </c>
      <c r="F216" s="95">
        <v>0</v>
      </c>
      <c r="G216" s="95">
        <v>0</v>
      </c>
      <c r="H216" s="95" t="s">
        <v>316</v>
      </c>
      <c r="I216" s="95">
        <v>0</v>
      </c>
      <c r="J216" s="95">
        <f>L216</f>
        <v>0</v>
      </c>
      <c r="K216" s="95" t="s">
        <v>221</v>
      </c>
      <c r="L216" s="95"/>
      <c r="M216" s="13"/>
    </row>
    <row r="217" spans="1:13" ht="24" customHeight="1" hidden="1">
      <c r="A217" s="203" t="s">
        <v>52</v>
      </c>
      <c r="B217" s="187" t="s">
        <v>1040</v>
      </c>
      <c r="C217" s="185" t="s">
        <v>146</v>
      </c>
      <c r="D217" s="95">
        <v>0</v>
      </c>
      <c r="E217" s="95" t="s">
        <v>316</v>
      </c>
      <c r="F217" s="95">
        <v>0</v>
      </c>
      <c r="G217" s="95">
        <v>0</v>
      </c>
      <c r="H217" s="95" t="s">
        <v>316</v>
      </c>
      <c r="I217" s="95">
        <v>0</v>
      </c>
      <c r="J217" s="95">
        <f>L217</f>
        <v>0</v>
      </c>
      <c r="K217" s="95" t="s">
        <v>221</v>
      </c>
      <c r="L217" s="95">
        <f>L219+L220</f>
        <v>0</v>
      </c>
      <c r="M217" s="13"/>
    </row>
    <row r="218" spans="1:13" ht="20.25" customHeight="1" hidden="1">
      <c r="A218" s="203"/>
      <c r="B218" s="187" t="s">
        <v>318</v>
      </c>
      <c r="C218" s="185"/>
      <c r="D218" s="95"/>
      <c r="E218" s="95"/>
      <c r="F218" s="95"/>
      <c r="G218" s="95"/>
      <c r="H218" s="95"/>
      <c r="I218" s="95"/>
      <c r="J218" s="95"/>
      <c r="K218" s="95" t="s">
        <v>221</v>
      </c>
      <c r="L218" s="95"/>
      <c r="M218" s="13"/>
    </row>
    <row r="219" spans="1:13" ht="12.75" customHeight="1" hidden="1">
      <c r="A219" s="203" t="s">
        <v>53</v>
      </c>
      <c r="B219" s="189" t="s">
        <v>333</v>
      </c>
      <c r="C219" s="188" t="s">
        <v>54</v>
      </c>
      <c r="D219" s="95">
        <v>0</v>
      </c>
      <c r="E219" s="95" t="s">
        <v>316</v>
      </c>
      <c r="F219" s="95">
        <v>0</v>
      </c>
      <c r="G219" s="95">
        <v>0</v>
      </c>
      <c r="H219" s="95" t="s">
        <v>316</v>
      </c>
      <c r="I219" s="95">
        <v>0</v>
      </c>
      <c r="J219" s="95">
        <f>L219</f>
        <v>0</v>
      </c>
      <c r="K219" s="95" t="s">
        <v>221</v>
      </c>
      <c r="L219" s="95"/>
      <c r="M219" s="13"/>
    </row>
    <row r="220" spans="1:13" ht="14.25" customHeight="1" hidden="1">
      <c r="A220" s="203" t="s">
        <v>55</v>
      </c>
      <c r="B220" s="189" t="s">
        <v>872</v>
      </c>
      <c r="C220" s="185" t="s">
        <v>146</v>
      </c>
      <c r="D220" s="95">
        <v>0</v>
      </c>
      <c r="E220" s="95" t="s">
        <v>316</v>
      </c>
      <c r="F220" s="95">
        <v>0</v>
      </c>
      <c r="G220" s="95">
        <v>0</v>
      </c>
      <c r="H220" s="95" t="s">
        <v>316</v>
      </c>
      <c r="I220" s="95">
        <v>0</v>
      </c>
      <c r="J220" s="95">
        <f>L220</f>
        <v>0</v>
      </c>
      <c r="K220" s="95" t="s">
        <v>221</v>
      </c>
      <c r="L220" s="95">
        <f>SUM(L222:L224)</f>
        <v>0</v>
      </c>
      <c r="M220" s="13"/>
    </row>
    <row r="221" spans="1:13" ht="12" customHeight="1" hidden="1">
      <c r="A221" s="203"/>
      <c r="B221" s="187" t="s">
        <v>320</v>
      </c>
      <c r="C221" s="185"/>
      <c r="D221" s="95"/>
      <c r="E221" s="95"/>
      <c r="F221" s="95"/>
      <c r="G221" s="95"/>
      <c r="H221" s="95"/>
      <c r="I221" s="95"/>
      <c r="J221" s="95"/>
      <c r="K221" s="95" t="s">
        <v>221</v>
      </c>
      <c r="L221" s="95"/>
      <c r="M221" s="13"/>
    </row>
    <row r="222" spans="1:13" ht="14.25" customHeight="1" hidden="1">
      <c r="A222" s="203" t="s">
        <v>56</v>
      </c>
      <c r="B222" s="187" t="s">
        <v>334</v>
      </c>
      <c r="C222" s="197" t="s">
        <v>57</v>
      </c>
      <c r="D222" s="95">
        <v>0</v>
      </c>
      <c r="E222" s="95" t="s">
        <v>316</v>
      </c>
      <c r="F222" s="95">
        <v>0</v>
      </c>
      <c r="G222" s="95">
        <v>0</v>
      </c>
      <c r="H222" s="95" t="s">
        <v>316</v>
      </c>
      <c r="I222" s="95">
        <v>0</v>
      </c>
      <c r="J222" s="95">
        <f>L222</f>
        <v>0</v>
      </c>
      <c r="K222" s="95" t="s">
        <v>221</v>
      </c>
      <c r="L222" s="95"/>
      <c r="M222" s="13"/>
    </row>
    <row r="223" spans="1:13" ht="21.75" customHeight="1" hidden="1">
      <c r="A223" s="204" t="s">
        <v>58</v>
      </c>
      <c r="B223" s="187" t="s">
        <v>335</v>
      </c>
      <c r="C223" s="188" t="s">
        <v>59</v>
      </c>
      <c r="D223" s="95">
        <v>0</v>
      </c>
      <c r="E223" s="95" t="s">
        <v>316</v>
      </c>
      <c r="F223" s="95">
        <v>0</v>
      </c>
      <c r="G223" s="95">
        <v>0</v>
      </c>
      <c r="H223" s="95" t="s">
        <v>316</v>
      </c>
      <c r="I223" s="95">
        <v>0</v>
      </c>
      <c r="J223" s="95">
        <f>L223</f>
        <v>0</v>
      </c>
      <c r="K223" s="95" t="s">
        <v>221</v>
      </c>
      <c r="L223" s="95"/>
      <c r="M223" s="13"/>
    </row>
    <row r="224" spans="1:13" ht="12" customHeight="1" hidden="1">
      <c r="A224" s="203" t="s">
        <v>60</v>
      </c>
      <c r="B224" s="190" t="s">
        <v>336</v>
      </c>
      <c r="C224" s="188" t="s">
        <v>61</v>
      </c>
      <c r="D224" s="95">
        <v>0</v>
      </c>
      <c r="E224" s="95" t="s">
        <v>316</v>
      </c>
      <c r="F224" s="95">
        <v>0</v>
      </c>
      <c r="G224" s="95">
        <v>0</v>
      </c>
      <c r="H224" s="95" t="s">
        <v>316</v>
      </c>
      <c r="I224" s="95">
        <v>0</v>
      </c>
      <c r="J224" s="95">
        <f>L224</f>
        <v>0</v>
      </c>
      <c r="K224" s="95" t="s">
        <v>221</v>
      </c>
      <c r="L224" s="95"/>
      <c r="M224" s="13"/>
    </row>
    <row r="225" spans="1:13" ht="28.5" customHeight="1" hidden="1">
      <c r="A225" s="203" t="s">
        <v>62</v>
      </c>
      <c r="B225" s="187" t="s">
        <v>63</v>
      </c>
      <c r="C225" s="185" t="s">
        <v>146</v>
      </c>
      <c r="D225" s="95">
        <v>0</v>
      </c>
      <c r="E225" s="95" t="s">
        <v>316</v>
      </c>
      <c r="F225" s="95">
        <v>0</v>
      </c>
      <c r="G225" s="95">
        <v>0</v>
      </c>
      <c r="H225" s="95" t="s">
        <v>316</v>
      </c>
      <c r="I225" s="95">
        <v>0</v>
      </c>
      <c r="J225" s="95">
        <f>L225</f>
        <v>0</v>
      </c>
      <c r="K225" s="95" t="s">
        <v>221</v>
      </c>
      <c r="L225" s="95">
        <f>L227</f>
        <v>0</v>
      </c>
      <c r="M225" s="13"/>
    </row>
    <row r="226" spans="1:13" ht="21" customHeight="1" hidden="1">
      <c r="A226" s="203"/>
      <c r="B226" s="187" t="s">
        <v>318</v>
      </c>
      <c r="C226" s="185"/>
      <c r="D226" s="95"/>
      <c r="E226" s="95"/>
      <c r="F226" s="95"/>
      <c r="G226" s="95"/>
      <c r="H226" s="95"/>
      <c r="I226" s="95"/>
      <c r="J226" s="95"/>
      <c r="K226" s="95" t="s">
        <v>221</v>
      </c>
      <c r="L226" s="95"/>
      <c r="M226" s="13"/>
    </row>
    <row r="227" spans="1:13" ht="12.75" customHeight="1" hidden="1">
      <c r="A227" s="204" t="s">
        <v>64</v>
      </c>
      <c r="B227" s="189" t="s">
        <v>337</v>
      </c>
      <c r="C227" s="205" t="s">
        <v>65</v>
      </c>
      <c r="D227" s="95">
        <v>0</v>
      </c>
      <c r="E227" s="95" t="s">
        <v>316</v>
      </c>
      <c r="F227" s="95">
        <v>0</v>
      </c>
      <c r="G227" s="95">
        <v>0</v>
      </c>
      <c r="H227" s="95" t="s">
        <v>316</v>
      </c>
      <c r="I227" s="95">
        <v>0</v>
      </c>
      <c r="J227" s="95">
        <f>L227</f>
        <v>0</v>
      </c>
      <c r="K227" s="95" t="s">
        <v>221</v>
      </c>
      <c r="L227" s="95">
        <f>'[1]tnt.harab.'!L51</f>
        <v>0</v>
      </c>
      <c r="M227" s="13"/>
    </row>
    <row r="228" spans="1:13" ht="26.25" customHeight="1">
      <c r="A228" s="203" t="s">
        <v>66</v>
      </c>
      <c r="B228" s="187" t="s">
        <v>1041</v>
      </c>
      <c r="C228" s="185" t="s">
        <v>146</v>
      </c>
      <c r="D228" s="95">
        <v>0</v>
      </c>
      <c r="E228" s="95" t="s">
        <v>316</v>
      </c>
      <c r="F228" s="95">
        <v>0</v>
      </c>
      <c r="G228" s="95">
        <v>0</v>
      </c>
      <c r="H228" s="95" t="s">
        <v>316</v>
      </c>
      <c r="I228" s="95">
        <v>0</v>
      </c>
      <c r="J228" s="95">
        <f>L228</f>
        <v>0</v>
      </c>
      <c r="K228" s="95" t="s">
        <v>221</v>
      </c>
      <c r="L228" s="95">
        <f>SUM(L230:L233)</f>
        <v>0</v>
      </c>
      <c r="M228" s="13"/>
    </row>
    <row r="229" spans="1:13" ht="15" customHeight="1">
      <c r="A229" s="203"/>
      <c r="B229" s="187" t="s">
        <v>318</v>
      </c>
      <c r="C229" s="185"/>
      <c r="D229" s="95"/>
      <c r="E229" s="95"/>
      <c r="F229" s="95"/>
      <c r="G229" s="95"/>
      <c r="H229" s="95"/>
      <c r="I229" s="95"/>
      <c r="J229" s="95"/>
      <c r="K229" s="95"/>
      <c r="L229" s="95"/>
      <c r="M229" s="13"/>
    </row>
    <row r="230" spans="1:13" ht="15" customHeight="1">
      <c r="A230" s="203" t="s">
        <v>67</v>
      </c>
      <c r="B230" s="189" t="s">
        <v>338</v>
      </c>
      <c r="C230" s="197" t="s">
        <v>68</v>
      </c>
      <c r="D230" s="95">
        <v>0</v>
      </c>
      <c r="E230" s="95" t="s">
        <v>316</v>
      </c>
      <c r="F230" s="95">
        <v>0</v>
      </c>
      <c r="G230" s="95">
        <v>0</v>
      </c>
      <c r="H230" s="95" t="s">
        <v>316</v>
      </c>
      <c r="I230" s="95">
        <v>0</v>
      </c>
      <c r="J230" s="95">
        <f>L230</f>
        <v>0</v>
      </c>
      <c r="K230" s="95" t="s">
        <v>221</v>
      </c>
      <c r="L230" s="95">
        <f>'[1]tnt.harab.'!L54</f>
        <v>0</v>
      </c>
      <c r="M230" s="13"/>
    </row>
    <row r="231" spans="1:13" ht="22.5" customHeight="1" hidden="1">
      <c r="A231" s="204" t="s">
        <v>69</v>
      </c>
      <c r="B231" s="189" t="s">
        <v>788</v>
      </c>
      <c r="C231" s="205" t="s">
        <v>70</v>
      </c>
      <c r="D231" s="95">
        <v>0</v>
      </c>
      <c r="E231" s="95" t="s">
        <v>316</v>
      </c>
      <c r="F231" s="95">
        <v>0</v>
      </c>
      <c r="G231" s="95">
        <v>0</v>
      </c>
      <c r="H231" s="95" t="s">
        <v>316</v>
      </c>
      <c r="I231" s="95">
        <v>0</v>
      </c>
      <c r="J231" s="95">
        <v>0</v>
      </c>
      <c r="K231" s="95" t="s">
        <v>316</v>
      </c>
      <c r="L231" s="95">
        <v>0</v>
      </c>
      <c r="M231" s="13"/>
    </row>
    <row r="232" spans="1:13" ht="12.75" customHeight="1" hidden="1">
      <c r="A232" s="203" t="s">
        <v>71</v>
      </c>
      <c r="B232" s="189" t="s">
        <v>72</v>
      </c>
      <c r="C232" s="188" t="s">
        <v>73</v>
      </c>
      <c r="D232" s="206">
        <v>0</v>
      </c>
      <c r="E232" s="206" t="s">
        <v>316</v>
      </c>
      <c r="F232" s="206">
        <v>0</v>
      </c>
      <c r="G232" s="207">
        <v>0</v>
      </c>
      <c r="H232" s="207" t="s">
        <v>316</v>
      </c>
      <c r="I232" s="207">
        <v>0</v>
      </c>
      <c r="J232" s="207"/>
      <c r="K232" s="207"/>
      <c r="L232" s="207"/>
      <c r="M232" s="13"/>
    </row>
    <row r="233" spans="1:13" ht="12.75" customHeight="1" hidden="1">
      <c r="A233" s="203" t="s">
        <v>74</v>
      </c>
      <c r="B233" s="189" t="s">
        <v>285</v>
      </c>
      <c r="C233" s="188" t="s">
        <v>75</v>
      </c>
      <c r="D233" s="206">
        <v>0</v>
      </c>
      <c r="E233" s="206" t="s">
        <v>316</v>
      </c>
      <c r="F233" s="206">
        <v>0</v>
      </c>
      <c r="G233" s="207">
        <v>0</v>
      </c>
      <c r="H233" s="207" t="s">
        <v>316</v>
      </c>
      <c r="I233" s="207">
        <v>0</v>
      </c>
      <c r="J233" s="207"/>
      <c r="K233" s="207"/>
      <c r="L233" s="207"/>
      <c r="M233" s="13"/>
    </row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</sheetData>
  <sheetProtection/>
  <mergeCells count="13">
    <mergeCell ref="J8:L8"/>
    <mergeCell ref="K9:L9"/>
    <mergeCell ref="D8:F8"/>
    <mergeCell ref="G8:I8"/>
    <mergeCell ref="E9:F9"/>
    <mergeCell ref="H9:I9"/>
    <mergeCell ref="A8:A10"/>
    <mergeCell ref="B8:B10"/>
    <mergeCell ref="C8:C10"/>
    <mergeCell ref="C1:H1"/>
    <mergeCell ref="C2:H2"/>
    <mergeCell ref="C3:H3"/>
    <mergeCell ref="C4:H4"/>
  </mergeCells>
  <printOptions/>
  <pageMargins left="0.24" right="0.25" top="0.18" bottom="0.25" header="0.18" footer="0.2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K9" sqref="A5:L13"/>
    </sheetView>
  </sheetViews>
  <sheetFormatPr defaultColWidth="9.140625" defaultRowHeight="12.75"/>
  <cols>
    <col min="1" max="1" width="5.00390625" style="0" customWidth="1"/>
    <col min="2" max="2" width="28.7109375" style="0" customWidth="1"/>
    <col min="3" max="3" width="9.140625" style="0" customWidth="1"/>
    <col min="4" max="4" width="10.28125" style="0" customWidth="1"/>
    <col min="5" max="7" width="9.8515625" style="0" customWidth="1"/>
    <col min="8" max="8" width="9.00390625" style="0" customWidth="1"/>
    <col min="9" max="9" width="11.7109375" style="0" customWidth="1"/>
    <col min="10" max="10" width="11.421875" style="0" customWidth="1"/>
    <col min="11" max="11" width="10.7109375" style="0" customWidth="1"/>
  </cols>
  <sheetData>
    <row r="1" spans="1:4" s="20" customFormat="1" ht="36.75" customHeight="1">
      <c r="A1" s="20" t="s">
        <v>107</v>
      </c>
      <c r="B1" s="20" t="s">
        <v>107</v>
      </c>
      <c r="C1" s="20" t="s">
        <v>107</v>
      </c>
      <c r="D1" s="20" t="s">
        <v>204</v>
      </c>
    </row>
    <row r="2" spans="1:9" ht="12.75" customHeight="1">
      <c r="D2" s="14" t="s">
        <v>107</v>
      </c>
      <c r="E2" s="15" t="s">
        <v>107</v>
      </c>
      <c r="F2" s="17" t="s">
        <v>107</v>
      </c>
      <c r="G2" s="16" t="s">
        <v>107</v>
      </c>
      <c r="H2" s="16" t="s">
        <v>107</v>
      </c>
      <c r="I2" s="16" t="s">
        <v>107</v>
      </c>
    </row>
    <row r="3" spans="1:9" ht="12.75" customHeight="1">
      <c r="D3" s="14" t="s">
        <v>107</v>
      </c>
      <c r="E3" s="15" t="s">
        <v>107</v>
      </c>
      <c r="F3" s="17" t="s">
        <v>107</v>
      </c>
      <c r="G3" s="16" t="s">
        <v>107</v>
      </c>
      <c r="H3" s="16" t="s">
        <v>107</v>
      </c>
      <c r="I3" s="16" t="s">
        <v>107</v>
      </c>
    </row>
    <row r="4" ht="12.75" customHeight="1"/>
    <row r="5" spans="1:12" ht="12.75" customHeight="1">
      <c r="A5" s="124" t="s">
        <v>441</v>
      </c>
      <c r="B5" s="208" t="s">
        <v>107</v>
      </c>
      <c r="C5" s="209" t="s">
        <v>979</v>
      </c>
      <c r="D5" s="210"/>
      <c r="E5" s="211"/>
      <c r="F5" s="123" t="s">
        <v>980</v>
      </c>
      <c r="G5" s="122"/>
      <c r="H5" s="69"/>
      <c r="I5" s="165" t="s">
        <v>981</v>
      </c>
      <c r="J5" s="122"/>
      <c r="K5" s="69"/>
      <c r="L5" s="161" t="s">
        <v>107</v>
      </c>
    </row>
    <row r="6" spans="1:12" ht="12.75" customHeight="1">
      <c r="A6" s="168"/>
      <c r="B6" s="212"/>
      <c r="C6" s="128" t="s">
        <v>982</v>
      </c>
      <c r="D6" s="123" t="s">
        <v>424</v>
      </c>
      <c r="E6" s="122"/>
      <c r="F6" s="128" t="s">
        <v>982</v>
      </c>
      <c r="G6" s="165" t="s">
        <v>784</v>
      </c>
      <c r="H6" s="213"/>
      <c r="I6" s="138" t="s">
        <v>982</v>
      </c>
      <c r="J6" s="172" t="s">
        <v>784</v>
      </c>
      <c r="K6" s="69"/>
      <c r="L6" s="161" t="s">
        <v>107</v>
      </c>
    </row>
    <row r="7" spans="1:12" ht="26.25" customHeight="1">
      <c r="A7" s="129"/>
      <c r="B7" s="214"/>
      <c r="C7" s="215" t="s">
        <v>873</v>
      </c>
      <c r="D7" s="99" t="s">
        <v>987</v>
      </c>
      <c r="E7" s="135" t="s">
        <v>988</v>
      </c>
      <c r="F7" s="215" t="s">
        <v>874</v>
      </c>
      <c r="G7" s="99" t="s">
        <v>987</v>
      </c>
      <c r="H7" s="135" t="s">
        <v>988</v>
      </c>
      <c r="I7" s="215" t="s">
        <v>875</v>
      </c>
      <c r="J7" s="216" t="s">
        <v>987</v>
      </c>
      <c r="K7" s="99" t="s">
        <v>988</v>
      </c>
      <c r="L7" s="161" t="s">
        <v>107</v>
      </c>
    </row>
    <row r="8" spans="1:12" ht="12.75" customHeight="1">
      <c r="A8" s="217">
        <v>1</v>
      </c>
      <c r="B8" s="217">
        <v>2</v>
      </c>
      <c r="C8" s="218">
        <v>3</v>
      </c>
      <c r="D8" s="219">
        <v>4</v>
      </c>
      <c r="E8" s="219">
        <v>5</v>
      </c>
      <c r="F8" s="218">
        <v>6</v>
      </c>
      <c r="G8" s="219">
        <v>7</v>
      </c>
      <c r="H8" s="219">
        <v>8</v>
      </c>
      <c r="I8" s="218">
        <v>9</v>
      </c>
      <c r="J8" s="219">
        <v>10</v>
      </c>
      <c r="K8" s="219">
        <v>11</v>
      </c>
      <c r="L8" s="13"/>
    </row>
    <row r="9" spans="1:12" ht="48.75" customHeight="1">
      <c r="A9" s="96">
        <v>8000</v>
      </c>
      <c r="B9" s="99" t="s">
        <v>286</v>
      </c>
      <c r="C9" s="95">
        <f>'hamajnq ekamut'!D12-'gorc. caxs'!F12</f>
        <v>-8440.299999999996</v>
      </c>
      <c r="D9" s="95">
        <f>'hamajnq ekamut'!E12-'gorc. caxs'!G12</f>
        <v>0</v>
      </c>
      <c r="E9" s="95">
        <f>'hamajnq ekamut'!F12-'gorc. caxs'!H12</f>
        <v>-8440.3</v>
      </c>
      <c r="F9" s="95">
        <f>'hamajnq ekamut'!G12-'gorc. caxs'!I12</f>
        <v>-8440.299999999988</v>
      </c>
      <c r="G9" s="95">
        <f>'hamajnq ekamut'!H12-'gorc. caxs'!J12</f>
        <v>0</v>
      </c>
      <c r="H9" s="95">
        <f>'hamajnq ekamut'!I12-'gorc. caxs'!K12</f>
        <v>-8440.3</v>
      </c>
      <c r="I9" s="95">
        <f>J9+K9</f>
        <v>-13502.600000000004</v>
      </c>
      <c r="J9" s="95">
        <f>-deficit!K9</f>
        <v>-8315.500000000004</v>
      </c>
      <c r="K9" s="95">
        <f>-deficit!L9</f>
        <v>-5187.1</v>
      </c>
      <c r="L9" s="13"/>
    </row>
    <row r="10" spans="1:12" ht="12.75" customHeight="1">
      <c r="A10" s="13" t="s">
        <v>107</v>
      </c>
      <c r="B10" s="13" t="s">
        <v>107</v>
      </c>
      <c r="C10" s="220" t="s">
        <v>107</v>
      </c>
      <c r="D10" s="220" t="s">
        <v>107</v>
      </c>
      <c r="E10" s="220" t="s">
        <v>107</v>
      </c>
      <c r="F10" s="220" t="s">
        <v>107</v>
      </c>
      <c r="G10" s="220" t="s">
        <v>107</v>
      </c>
      <c r="H10" s="220" t="s">
        <v>107</v>
      </c>
      <c r="I10" s="220" t="s">
        <v>107</v>
      </c>
      <c r="J10" s="220" t="s">
        <v>107</v>
      </c>
      <c r="K10" s="220" t="s">
        <v>107</v>
      </c>
      <c r="L10" s="13"/>
    </row>
    <row r="11" spans="1:12" ht="12.75" customHeight="1">
      <c r="A11" s="13" t="s">
        <v>107</v>
      </c>
      <c r="B11" s="13" t="s">
        <v>107</v>
      </c>
      <c r="C11" s="220" t="s">
        <v>107</v>
      </c>
      <c r="D11" s="220" t="s">
        <v>107</v>
      </c>
      <c r="E11" s="220" t="s">
        <v>107</v>
      </c>
      <c r="F11" s="220" t="s">
        <v>107</v>
      </c>
      <c r="G11" s="220" t="s">
        <v>107</v>
      </c>
      <c r="H11" s="220" t="s">
        <v>107</v>
      </c>
      <c r="I11" s="220" t="s">
        <v>107</v>
      </c>
      <c r="J11" s="220" t="s">
        <v>107</v>
      </c>
      <c r="K11" s="220" t="s">
        <v>107</v>
      </c>
      <c r="L11" s="13"/>
    </row>
    <row r="12" spans="1:12" ht="12.75" customHeight="1">
      <c r="A12" s="13" t="s">
        <v>107</v>
      </c>
      <c r="B12" s="13" t="s">
        <v>107</v>
      </c>
      <c r="C12" s="220" t="s">
        <v>107</v>
      </c>
      <c r="D12" s="220" t="s">
        <v>107</v>
      </c>
      <c r="E12" s="220" t="s">
        <v>107</v>
      </c>
      <c r="F12" s="220" t="s">
        <v>107</v>
      </c>
      <c r="G12" s="220" t="s">
        <v>107</v>
      </c>
      <c r="H12" s="220" t="s">
        <v>107</v>
      </c>
      <c r="I12" s="220" t="s">
        <v>107</v>
      </c>
      <c r="J12" s="220" t="s">
        <v>107</v>
      </c>
      <c r="K12" s="220" t="s">
        <v>107</v>
      </c>
      <c r="L12" s="13"/>
    </row>
    <row r="13" spans="1:12" ht="12.75" customHeight="1">
      <c r="A13" s="13" t="s">
        <v>107</v>
      </c>
      <c r="B13" s="13" t="s">
        <v>107</v>
      </c>
      <c r="C13" s="220" t="s">
        <v>107</v>
      </c>
      <c r="D13" s="220" t="s">
        <v>107</v>
      </c>
      <c r="E13" s="220" t="s">
        <v>107</v>
      </c>
      <c r="F13" s="220" t="s">
        <v>107</v>
      </c>
      <c r="G13" s="220" t="s">
        <v>107</v>
      </c>
      <c r="H13" s="220" t="s">
        <v>107</v>
      </c>
      <c r="I13" s="220" t="s">
        <v>107</v>
      </c>
      <c r="J13" s="220" t="s">
        <v>107</v>
      </c>
      <c r="K13" s="220" t="s">
        <v>107</v>
      </c>
      <c r="L13" s="13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</sheetData>
  <sheetProtection/>
  <mergeCells count="8">
    <mergeCell ref="I5:K5"/>
    <mergeCell ref="J6:K6"/>
    <mergeCell ref="A5:A7"/>
    <mergeCell ref="B5:B7"/>
    <mergeCell ref="D6:E6"/>
    <mergeCell ref="C5:E5"/>
    <mergeCell ref="F5:H5"/>
    <mergeCell ref="G6:H6"/>
  </mergeCells>
  <printOptions/>
  <pageMargins left="0.25" right="0.17" top="0.32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B1">
      <selection activeCell="G9" sqref="A1:L83"/>
    </sheetView>
  </sheetViews>
  <sheetFormatPr defaultColWidth="9.140625" defaultRowHeight="12.75"/>
  <cols>
    <col min="1" max="1" width="5.421875" style="0" customWidth="1"/>
    <col min="2" max="2" width="40.00390625" style="0" customWidth="1"/>
    <col min="3" max="3" width="6.140625" style="0" customWidth="1"/>
    <col min="4" max="4" width="9.57421875" style="0" customWidth="1"/>
    <col min="5" max="5" width="9.7109375" style="0" customWidth="1"/>
    <col min="6" max="6" width="8.8515625" style="0" customWidth="1"/>
    <col min="7" max="7" width="9.57421875" style="0" customWidth="1"/>
    <col min="8" max="8" width="9.8515625" style="0" customWidth="1"/>
    <col min="9" max="9" width="9.140625" style="0" customWidth="1"/>
    <col min="10" max="10" width="10.57421875" style="0" customWidth="1"/>
    <col min="11" max="11" width="10.421875" style="0" customWidth="1"/>
    <col min="12" max="12" width="9.00390625" style="0" customWidth="1"/>
  </cols>
  <sheetData>
    <row r="1" spans="1:12" s="20" customFormat="1" ht="27" customHeight="1">
      <c r="A1" s="221" t="s">
        <v>107</v>
      </c>
      <c r="B1" s="155" t="s">
        <v>205</v>
      </c>
      <c r="C1" s="221"/>
      <c r="D1" s="222"/>
      <c r="E1" s="155"/>
      <c r="F1" s="155"/>
      <c r="G1" s="155"/>
      <c r="H1" s="155"/>
      <c r="I1" s="155"/>
      <c r="J1" s="155"/>
      <c r="K1" s="155"/>
      <c r="L1" s="155"/>
    </row>
    <row r="2" spans="1:12" ht="3" customHeight="1">
      <c r="A2" s="13" t="s">
        <v>107</v>
      </c>
      <c r="B2" s="158" t="s">
        <v>107</v>
      </c>
      <c r="C2" s="159" t="s">
        <v>107</v>
      </c>
      <c r="D2" s="159" t="s">
        <v>107</v>
      </c>
      <c r="E2" s="223" t="s">
        <v>107</v>
      </c>
      <c r="F2" s="13"/>
      <c r="G2" s="13"/>
      <c r="H2" s="13"/>
      <c r="I2" s="13"/>
      <c r="J2" s="13"/>
      <c r="K2" s="13"/>
      <c r="L2" s="13"/>
    </row>
    <row r="3" spans="1:12" ht="16.5" customHeight="1" hidden="1">
      <c r="A3" s="13" t="s">
        <v>107</v>
      </c>
      <c r="B3" s="158" t="s">
        <v>107</v>
      </c>
      <c r="C3" s="159" t="s">
        <v>107</v>
      </c>
      <c r="D3" s="159" t="s">
        <v>107</v>
      </c>
      <c r="E3" s="223" t="s">
        <v>107</v>
      </c>
      <c r="F3" s="13"/>
      <c r="G3" s="13"/>
      <c r="H3" s="13"/>
      <c r="I3" s="13"/>
      <c r="J3" s="13"/>
      <c r="K3" s="13"/>
      <c r="L3" s="13"/>
    </row>
    <row r="4" spans="1:12" ht="12.75" customHeight="1">
      <c r="A4" s="224" t="s">
        <v>341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s="18" customFormat="1" ht="21" customHeight="1">
      <c r="A5" s="124" t="s">
        <v>446</v>
      </c>
      <c r="B5" s="124" t="s">
        <v>447</v>
      </c>
      <c r="C5" s="125" t="s">
        <v>773</v>
      </c>
      <c r="D5" s="165" t="s">
        <v>979</v>
      </c>
      <c r="E5" s="172"/>
      <c r="F5" s="225"/>
      <c r="G5" s="123" t="s">
        <v>448</v>
      </c>
      <c r="H5" s="173"/>
      <c r="I5" s="226"/>
      <c r="J5" s="123" t="s">
        <v>450</v>
      </c>
      <c r="K5" s="173"/>
      <c r="L5" s="226"/>
    </row>
    <row r="6" spans="1:12" s="18" customFormat="1" ht="26.25" customHeight="1">
      <c r="A6" s="227"/>
      <c r="B6" s="227"/>
      <c r="C6" s="228"/>
      <c r="D6" s="171" t="s">
        <v>891</v>
      </c>
      <c r="E6" s="123" t="s">
        <v>318</v>
      </c>
      <c r="F6" s="173"/>
      <c r="G6" s="171" t="s">
        <v>892</v>
      </c>
      <c r="H6" s="123" t="s">
        <v>449</v>
      </c>
      <c r="I6" s="173"/>
      <c r="J6" s="229" t="s">
        <v>314</v>
      </c>
      <c r="K6" s="123" t="s">
        <v>449</v>
      </c>
      <c r="L6" s="226"/>
    </row>
    <row r="7" spans="1:12" s="18" customFormat="1" ht="26.25" customHeight="1">
      <c r="A7" s="230"/>
      <c r="B7" s="230"/>
      <c r="C7" s="231"/>
      <c r="D7" s="134" t="s">
        <v>107</v>
      </c>
      <c r="E7" s="216" t="s">
        <v>984</v>
      </c>
      <c r="F7" s="232" t="s">
        <v>319</v>
      </c>
      <c r="G7" s="233" t="s">
        <v>107</v>
      </c>
      <c r="H7" s="216" t="s">
        <v>984</v>
      </c>
      <c r="I7" s="135" t="s">
        <v>319</v>
      </c>
      <c r="J7" s="134" t="s">
        <v>107</v>
      </c>
      <c r="K7" s="216" t="s">
        <v>984</v>
      </c>
      <c r="L7" s="99" t="s">
        <v>319</v>
      </c>
    </row>
    <row r="8" spans="1:12" s="18" customFormat="1" ht="12.75" customHeight="1">
      <c r="A8" s="96">
        <v>1</v>
      </c>
      <c r="B8" s="96">
        <v>2</v>
      </c>
      <c r="C8" s="96">
        <v>3</v>
      </c>
      <c r="D8" s="128">
        <v>4</v>
      </c>
      <c r="E8" s="138">
        <v>5</v>
      </c>
      <c r="F8" s="138">
        <v>6</v>
      </c>
      <c r="G8" s="128">
        <v>7</v>
      </c>
      <c r="H8" s="138">
        <v>8</v>
      </c>
      <c r="I8" s="138">
        <v>9</v>
      </c>
      <c r="J8" s="128">
        <v>10</v>
      </c>
      <c r="K8" s="138">
        <v>11</v>
      </c>
      <c r="L8" s="138">
        <v>12</v>
      </c>
    </row>
    <row r="9" spans="1:12" s="18" customFormat="1" ht="38.25" customHeight="1">
      <c r="A9" s="234">
        <v>8010</v>
      </c>
      <c r="B9" s="99" t="s">
        <v>451</v>
      </c>
      <c r="C9" s="235" t="s">
        <v>107</v>
      </c>
      <c r="D9" s="100">
        <v>8440.3</v>
      </c>
      <c r="E9" s="100">
        <v>0</v>
      </c>
      <c r="F9" s="100">
        <v>8440.3</v>
      </c>
      <c r="G9" s="100">
        <v>8440.3</v>
      </c>
      <c r="H9" s="100">
        <v>0</v>
      </c>
      <c r="I9" s="100">
        <v>8440.3</v>
      </c>
      <c r="J9" s="100">
        <f>J11+J66</f>
        <v>13502.600000000004</v>
      </c>
      <c r="K9" s="100">
        <f>K11+K66</f>
        <v>8315.500000000004</v>
      </c>
      <c r="L9" s="100">
        <f>L11+L66</f>
        <v>5187.1</v>
      </c>
    </row>
    <row r="10" spans="1:12" s="18" customFormat="1" ht="15.75" customHeight="1">
      <c r="A10" s="234" t="s">
        <v>107</v>
      </c>
      <c r="B10" s="234" t="s">
        <v>928</v>
      </c>
      <c r="C10" s="235" t="s">
        <v>107</v>
      </c>
      <c r="D10" s="100"/>
      <c r="E10" s="100"/>
      <c r="F10" s="100"/>
      <c r="G10" s="100"/>
      <c r="H10" s="100"/>
      <c r="I10" s="100"/>
      <c r="J10" s="100"/>
      <c r="K10" s="100"/>
      <c r="L10" s="100"/>
    </row>
    <row r="11" spans="1:12" s="18" customFormat="1" ht="30.75" customHeight="1">
      <c r="A11" s="234">
        <v>8100</v>
      </c>
      <c r="B11" s="234" t="s">
        <v>929</v>
      </c>
      <c r="C11" s="235" t="s">
        <v>107</v>
      </c>
      <c r="D11" s="100">
        <v>8440.3</v>
      </c>
      <c r="E11" s="100">
        <v>0</v>
      </c>
      <c r="F11" s="100">
        <v>8440.3</v>
      </c>
      <c r="G11" s="100">
        <v>8440.3</v>
      </c>
      <c r="H11" s="100">
        <v>0</v>
      </c>
      <c r="I11" s="100">
        <v>8440.3</v>
      </c>
      <c r="J11" s="100">
        <f>K11+L11</f>
        <v>13502.600000000004</v>
      </c>
      <c r="K11" s="100">
        <f>K13+K41</f>
        <v>8315.500000000004</v>
      </c>
      <c r="L11" s="100">
        <f>L13+L41</f>
        <v>5187.1</v>
      </c>
    </row>
    <row r="12" spans="1:12" s="18" customFormat="1" ht="10.5" customHeight="1">
      <c r="A12" s="234" t="s">
        <v>107</v>
      </c>
      <c r="B12" s="234" t="s">
        <v>930</v>
      </c>
      <c r="C12" s="235" t="s">
        <v>107</v>
      </c>
      <c r="D12" s="100">
        <v>0</v>
      </c>
      <c r="E12" s="100"/>
      <c r="F12" s="100"/>
      <c r="G12" s="100">
        <v>0</v>
      </c>
      <c r="H12" s="100"/>
      <c r="I12" s="100"/>
      <c r="J12" s="100"/>
      <c r="K12" s="100"/>
      <c r="L12" s="100"/>
    </row>
    <row r="13" spans="1:12" s="18" customFormat="1" ht="23.25" customHeight="1">
      <c r="A13" s="234">
        <v>8110</v>
      </c>
      <c r="B13" s="236" t="s">
        <v>931</v>
      </c>
      <c r="C13" s="235" t="s">
        <v>107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00">
        <v>0</v>
      </c>
      <c r="J13" s="100">
        <f>K13+L13</f>
        <v>0</v>
      </c>
      <c r="K13" s="100">
        <f>K19</f>
        <v>0</v>
      </c>
      <c r="L13" s="100">
        <f>L15+L19</f>
        <v>0</v>
      </c>
    </row>
    <row r="14" spans="1:12" s="18" customFormat="1" ht="10.5" customHeight="1" hidden="1">
      <c r="A14" s="234" t="s">
        <v>107</v>
      </c>
      <c r="B14" s="234" t="s">
        <v>318</v>
      </c>
      <c r="C14" s="235" t="s">
        <v>107</v>
      </c>
      <c r="D14" s="100">
        <v>0</v>
      </c>
      <c r="E14" s="100"/>
      <c r="F14" s="100"/>
      <c r="G14" s="100">
        <v>0</v>
      </c>
      <c r="H14" s="100"/>
      <c r="I14" s="100"/>
      <c r="J14" s="100">
        <f>K14+L14</f>
        <v>0</v>
      </c>
      <c r="K14" s="100"/>
      <c r="L14" s="100"/>
    </row>
    <row r="15" spans="1:12" s="18" customFormat="1" ht="36.75" customHeight="1" hidden="1">
      <c r="A15" s="234">
        <v>8111</v>
      </c>
      <c r="B15" s="234" t="s">
        <v>190</v>
      </c>
      <c r="C15" s="235" t="s">
        <v>107</v>
      </c>
      <c r="D15" s="100">
        <v>0</v>
      </c>
      <c r="E15" s="100" t="s">
        <v>288</v>
      </c>
      <c r="F15" s="100">
        <v>0</v>
      </c>
      <c r="G15" s="100">
        <v>0</v>
      </c>
      <c r="H15" s="100" t="s">
        <v>288</v>
      </c>
      <c r="I15" s="100">
        <v>0</v>
      </c>
      <c r="J15" s="100">
        <f>L15</f>
        <v>0</v>
      </c>
      <c r="K15" s="100" t="s">
        <v>288</v>
      </c>
      <c r="L15" s="100">
        <f>L17+L18</f>
        <v>0</v>
      </c>
    </row>
    <row r="16" spans="1:12" s="18" customFormat="1" ht="14.25" customHeight="1" hidden="1">
      <c r="A16" s="234" t="s">
        <v>107</v>
      </c>
      <c r="B16" s="234" t="s">
        <v>897</v>
      </c>
      <c r="C16" s="235" t="s">
        <v>107</v>
      </c>
      <c r="D16" s="100"/>
      <c r="E16" s="100"/>
      <c r="F16" s="100"/>
      <c r="G16" s="100"/>
      <c r="H16" s="100"/>
      <c r="I16" s="100"/>
      <c r="J16" s="100"/>
      <c r="K16" s="100"/>
      <c r="L16" s="100"/>
    </row>
    <row r="17" spans="1:12" s="18" customFormat="1" ht="15.75" customHeight="1" hidden="1">
      <c r="A17" s="234">
        <v>8112</v>
      </c>
      <c r="B17" s="236" t="s">
        <v>289</v>
      </c>
      <c r="C17" s="135">
        <v>9111</v>
      </c>
      <c r="D17" s="100">
        <v>0</v>
      </c>
      <c r="E17" s="100" t="s">
        <v>288</v>
      </c>
      <c r="F17" s="100"/>
      <c r="G17" s="100">
        <v>0</v>
      </c>
      <c r="H17" s="100" t="s">
        <v>288</v>
      </c>
      <c r="I17" s="100"/>
      <c r="J17" s="100">
        <f>L17</f>
        <v>0</v>
      </c>
      <c r="K17" s="100" t="s">
        <v>288</v>
      </c>
      <c r="L17" s="100"/>
    </row>
    <row r="18" spans="1:12" s="18" customFormat="1" ht="15.75" customHeight="1" hidden="1">
      <c r="A18" s="234">
        <v>8113</v>
      </c>
      <c r="B18" s="236" t="s">
        <v>290</v>
      </c>
      <c r="C18" s="135">
        <v>6111</v>
      </c>
      <c r="D18" s="100">
        <v>0</v>
      </c>
      <c r="E18" s="100" t="s">
        <v>288</v>
      </c>
      <c r="F18" s="100"/>
      <c r="G18" s="100">
        <v>0</v>
      </c>
      <c r="H18" s="100" t="s">
        <v>288</v>
      </c>
      <c r="I18" s="100"/>
      <c r="J18" s="100">
        <f>L18</f>
        <v>0</v>
      </c>
      <c r="K18" s="100" t="s">
        <v>288</v>
      </c>
      <c r="L18" s="100"/>
    </row>
    <row r="19" spans="1:12" s="18" customFormat="1" ht="23.25" customHeight="1" hidden="1">
      <c r="A19" s="234">
        <v>8120</v>
      </c>
      <c r="B19" s="234" t="s">
        <v>452</v>
      </c>
      <c r="C19" s="135" t="s">
        <v>107</v>
      </c>
      <c r="D19" s="100">
        <v>0</v>
      </c>
      <c r="E19" s="100">
        <v>0</v>
      </c>
      <c r="F19" s="100">
        <v>0</v>
      </c>
      <c r="G19" s="100">
        <v>0</v>
      </c>
      <c r="H19" s="100">
        <v>0</v>
      </c>
      <c r="I19" s="100">
        <v>0</v>
      </c>
      <c r="J19" s="100">
        <f>K19+L19</f>
        <v>0</v>
      </c>
      <c r="K19" s="100">
        <f>K31</f>
        <v>0</v>
      </c>
      <c r="L19" s="100">
        <f>L21+L31</f>
        <v>0</v>
      </c>
    </row>
    <row r="20" spans="1:12" s="18" customFormat="1" ht="14.25" customHeight="1" hidden="1">
      <c r="A20" s="234" t="s">
        <v>107</v>
      </c>
      <c r="B20" s="234" t="s">
        <v>318</v>
      </c>
      <c r="C20" s="135" t="s">
        <v>107</v>
      </c>
      <c r="D20" s="100">
        <v>0</v>
      </c>
      <c r="E20" s="100"/>
      <c r="F20" s="100"/>
      <c r="G20" s="100">
        <v>0</v>
      </c>
      <c r="H20" s="100"/>
      <c r="I20" s="100"/>
      <c r="J20" s="100">
        <f>K20+L20</f>
        <v>0</v>
      </c>
      <c r="K20" s="100"/>
      <c r="L20" s="100"/>
    </row>
    <row r="21" spans="1:12" s="18" customFormat="1" ht="12.75" customHeight="1" hidden="1">
      <c r="A21" s="234">
        <v>8121</v>
      </c>
      <c r="B21" s="234" t="s">
        <v>191</v>
      </c>
      <c r="C21" s="135" t="s">
        <v>107</v>
      </c>
      <c r="D21" s="100">
        <v>0</v>
      </c>
      <c r="E21" s="100" t="s">
        <v>288</v>
      </c>
      <c r="F21" s="100">
        <v>0</v>
      </c>
      <c r="G21" s="100">
        <v>0</v>
      </c>
      <c r="H21" s="100" t="s">
        <v>288</v>
      </c>
      <c r="I21" s="100">
        <v>0</v>
      </c>
      <c r="J21" s="100">
        <f>L21</f>
        <v>0</v>
      </c>
      <c r="K21" s="100" t="s">
        <v>288</v>
      </c>
      <c r="L21" s="100">
        <f>L23+L27</f>
        <v>0</v>
      </c>
    </row>
    <row r="22" spans="1:12" s="18" customFormat="1" ht="14.25" customHeight="1" hidden="1">
      <c r="A22" s="234" t="s">
        <v>107</v>
      </c>
      <c r="B22" s="234" t="s">
        <v>897</v>
      </c>
      <c r="C22" s="135" t="s">
        <v>107</v>
      </c>
      <c r="D22" s="100">
        <v>0</v>
      </c>
      <c r="E22" s="100"/>
      <c r="F22" s="100"/>
      <c r="G22" s="100">
        <v>0</v>
      </c>
      <c r="H22" s="100"/>
      <c r="I22" s="100"/>
      <c r="J22" s="100">
        <f>L22</f>
        <v>0</v>
      </c>
      <c r="K22" s="100"/>
      <c r="L22" s="100"/>
    </row>
    <row r="23" spans="1:12" s="18" customFormat="1" ht="15" customHeight="1" hidden="1">
      <c r="A23" s="234">
        <v>8122</v>
      </c>
      <c r="B23" s="236" t="s">
        <v>192</v>
      </c>
      <c r="C23" s="135">
        <v>9112</v>
      </c>
      <c r="D23" s="100">
        <v>0</v>
      </c>
      <c r="E23" s="100" t="s">
        <v>288</v>
      </c>
      <c r="F23" s="100">
        <v>0</v>
      </c>
      <c r="G23" s="100">
        <v>0</v>
      </c>
      <c r="H23" s="100" t="s">
        <v>288</v>
      </c>
      <c r="I23" s="100">
        <v>0</v>
      </c>
      <c r="J23" s="100">
        <f>L23</f>
        <v>0</v>
      </c>
      <c r="K23" s="100" t="s">
        <v>288</v>
      </c>
      <c r="L23" s="100">
        <f>L25+L26</f>
        <v>0</v>
      </c>
    </row>
    <row r="24" spans="1:12" s="18" customFormat="1" ht="15" customHeight="1" hidden="1">
      <c r="A24" s="234" t="s">
        <v>107</v>
      </c>
      <c r="B24" s="236" t="s">
        <v>897</v>
      </c>
      <c r="C24" s="135" t="s">
        <v>107</v>
      </c>
      <c r="D24" s="100"/>
      <c r="E24" s="100"/>
      <c r="F24" s="100"/>
      <c r="G24" s="100"/>
      <c r="H24" s="100"/>
      <c r="I24" s="100"/>
      <c r="J24" s="100"/>
      <c r="K24" s="100"/>
      <c r="L24" s="100"/>
    </row>
    <row r="25" spans="1:12" s="18" customFormat="1" ht="13.5" customHeight="1" hidden="1">
      <c r="A25" s="234">
        <v>8123</v>
      </c>
      <c r="B25" s="236" t="s">
        <v>292</v>
      </c>
      <c r="C25" s="135" t="s">
        <v>107</v>
      </c>
      <c r="D25" s="100">
        <v>0</v>
      </c>
      <c r="E25" s="100" t="s">
        <v>288</v>
      </c>
      <c r="F25" s="100"/>
      <c r="G25" s="100">
        <v>0</v>
      </c>
      <c r="H25" s="100" t="s">
        <v>288</v>
      </c>
      <c r="I25" s="100"/>
      <c r="J25" s="100">
        <f>L25</f>
        <v>0</v>
      </c>
      <c r="K25" s="100" t="s">
        <v>288</v>
      </c>
      <c r="L25" s="100"/>
    </row>
    <row r="26" spans="1:12" s="18" customFormat="1" ht="15" customHeight="1" hidden="1">
      <c r="A26" s="234">
        <v>8124</v>
      </c>
      <c r="B26" s="236" t="s">
        <v>293</v>
      </c>
      <c r="C26" s="135" t="s">
        <v>107</v>
      </c>
      <c r="D26" s="100">
        <v>0</v>
      </c>
      <c r="E26" s="100" t="s">
        <v>288</v>
      </c>
      <c r="F26" s="100"/>
      <c r="G26" s="100">
        <v>0</v>
      </c>
      <c r="H26" s="100" t="s">
        <v>288</v>
      </c>
      <c r="I26" s="100"/>
      <c r="J26" s="100">
        <f>L26</f>
        <v>0</v>
      </c>
      <c r="K26" s="100" t="s">
        <v>288</v>
      </c>
      <c r="L26" s="100"/>
    </row>
    <row r="27" spans="1:12" s="18" customFormat="1" ht="24" customHeight="1" hidden="1">
      <c r="A27" s="234">
        <v>8130</v>
      </c>
      <c r="B27" s="236" t="s">
        <v>193</v>
      </c>
      <c r="C27" s="135">
        <v>6112</v>
      </c>
      <c r="D27" s="100">
        <v>0</v>
      </c>
      <c r="E27" s="100" t="s">
        <v>288</v>
      </c>
      <c r="F27" s="100">
        <v>0</v>
      </c>
      <c r="G27" s="100">
        <v>0</v>
      </c>
      <c r="H27" s="100" t="s">
        <v>288</v>
      </c>
      <c r="I27" s="100">
        <v>0</v>
      </c>
      <c r="J27" s="100">
        <f>L27</f>
        <v>0</v>
      </c>
      <c r="K27" s="100" t="s">
        <v>288</v>
      </c>
      <c r="L27" s="100">
        <f>L29+L30</f>
        <v>0</v>
      </c>
    </row>
    <row r="28" spans="1:12" s="18" customFormat="1" ht="15" customHeight="1" hidden="1">
      <c r="A28" s="234" t="s">
        <v>107</v>
      </c>
      <c r="B28" s="234" t="s">
        <v>897</v>
      </c>
      <c r="C28" s="135" t="s">
        <v>107</v>
      </c>
      <c r="D28" s="100"/>
      <c r="E28" s="100"/>
      <c r="F28" s="100"/>
      <c r="G28" s="100"/>
      <c r="H28" s="100"/>
      <c r="I28" s="100"/>
      <c r="J28" s="100"/>
      <c r="K28" s="100"/>
      <c r="L28" s="100"/>
    </row>
    <row r="29" spans="1:12" s="18" customFormat="1" ht="15" customHeight="1" hidden="1">
      <c r="A29" s="234">
        <v>8131</v>
      </c>
      <c r="B29" s="236" t="s">
        <v>295</v>
      </c>
      <c r="C29" s="135" t="s">
        <v>107</v>
      </c>
      <c r="D29" s="100">
        <v>0</v>
      </c>
      <c r="E29" s="100" t="s">
        <v>288</v>
      </c>
      <c r="F29" s="100"/>
      <c r="G29" s="100">
        <v>0</v>
      </c>
      <c r="H29" s="100" t="s">
        <v>288</v>
      </c>
      <c r="I29" s="100"/>
      <c r="J29" s="100">
        <f>L29</f>
        <v>0</v>
      </c>
      <c r="K29" s="100" t="s">
        <v>288</v>
      </c>
      <c r="L29" s="100"/>
    </row>
    <row r="30" spans="1:12" s="18" customFormat="1" ht="14.25" customHeight="1" hidden="1">
      <c r="A30" s="234">
        <v>8132</v>
      </c>
      <c r="B30" s="236" t="s">
        <v>296</v>
      </c>
      <c r="C30" s="135" t="s">
        <v>107</v>
      </c>
      <c r="D30" s="100">
        <v>0</v>
      </c>
      <c r="E30" s="100" t="s">
        <v>288</v>
      </c>
      <c r="F30" s="100"/>
      <c r="G30" s="100">
        <v>0</v>
      </c>
      <c r="H30" s="100" t="s">
        <v>288</v>
      </c>
      <c r="I30" s="100"/>
      <c r="J30" s="100">
        <f>L30</f>
        <v>0</v>
      </c>
      <c r="K30" s="100" t="s">
        <v>288</v>
      </c>
      <c r="L30" s="100"/>
    </row>
    <row r="31" spans="1:12" s="18" customFormat="1" ht="22.5" customHeight="1" hidden="1">
      <c r="A31" s="234">
        <v>8140</v>
      </c>
      <c r="B31" s="236" t="s">
        <v>194</v>
      </c>
      <c r="C31" s="135" t="s">
        <v>107</v>
      </c>
      <c r="D31" s="100">
        <v>0</v>
      </c>
      <c r="E31" s="100">
        <v>0</v>
      </c>
      <c r="F31" s="100">
        <v>0</v>
      </c>
      <c r="G31" s="100">
        <v>0</v>
      </c>
      <c r="H31" s="100">
        <v>0</v>
      </c>
      <c r="I31" s="100">
        <v>0</v>
      </c>
      <c r="J31" s="100">
        <f>K31+L31</f>
        <v>0</v>
      </c>
      <c r="K31" s="100">
        <f>K33+K37</f>
        <v>0</v>
      </c>
      <c r="L31" s="100">
        <f>L33+L37</f>
        <v>0</v>
      </c>
    </row>
    <row r="32" spans="1:12" s="18" customFormat="1" ht="15" customHeight="1" hidden="1">
      <c r="A32" s="234" t="s">
        <v>107</v>
      </c>
      <c r="B32" s="234" t="s">
        <v>897</v>
      </c>
      <c r="C32" s="135" t="s">
        <v>107</v>
      </c>
      <c r="D32" s="100"/>
      <c r="E32" s="100"/>
      <c r="F32" s="100"/>
      <c r="G32" s="100"/>
      <c r="H32" s="100"/>
      <c r="I32" s="100"/>
      <c r="J32" s="100"/>
      <c r="K32" s="100"/>
      <c r="L32" s="100"/>
    </row>
    <row r="33" spans="1:12" s="18" customFormat="1" ht="24.75" customHeight="1" hidden="1">
      <c r="A33" s="234">
        <v>8141</v>
      </c>
      <c r="B33" s="236" t="s">
        <v>195</v>
      </c>
      <c r="C33" s="135">
        <v>9112</v>
      </c>
      <c r="D33" s="100">
        <v>0</v>
      </c>
      <c r="E33" s="100">
        <v>0</v>
      </c>
      <c r="F33" s="100">
        <v>0</v>
      </c>
      <c r="G33" s="100">
        <v>0</v>
      </c>
      <c r="H33" s="100">
        <v>0</v>
      </c>
      <c r="I33" s="100">
        <v>0</v>
      </c>
      <c r="J33" s="100">
        <f>K33+L33</f>
        <v>0</v>
      </c>
      <c r="K33" s="100">
        <f>K35+K36</f>
        <v>0</v>
      </c>
      <c r="L33" s="100">
        <f>L36</f>
        <v>0</v>
      </c>
    </row>
    <row r="34" spans="1:12" s="18" customFormat="1" ht="14.25" customHeight="1" hidden="1">
      <c r="A34" s="234" t="s">
        <v>107</v>
      </c>
      <c r="B34" s="234" t="s">
        <v>897</v>
      </c>
      <c r="C34" s="135" t="s">
        <v>107</v>
      </c>
      <c r="D34" s="100"/>
      <c r="E34" s="100"/>
      <c r="F34" s="100"/>
      <c r="G34" s="100"/>
      <c r="H34" s="100"/>
      <c r="I34" s="100"/>
      <c r="J34" s="100"/>
      <c r="K34" s="100"/>
      <c r="L34" s="100"/>
    </row>
    <row r="35" spans="1:12" s="18" customFormat="1" ht="14.25" customHeight="1" hidden="1">
      <c r="A35" s="234">
        <v>8142</v>
      </c>
      <c r="B35" s="236" t="s">
        <v>297</v>
      </c>
      <c r="C35" s="135" t="s">
        <v>107</v>
      </c>
      <c r="D35" s="100">
        <v>0</v>
      </c>
      <c r="E35" s="100"/>
      <c r="F35" s="100" t="s">
        <v>288</v>
      </c>
      <c r="G35" s="100">
        <v>0</v>
      </c>
      <c r="H35" s="100"/>
      <c r="I35" s="100" t="s">
        <v>288</v>
      </c>
      <c r="J35" s="100">
        <f>K35</f>
        <v>0</v>
      </c>
      <c r="K35" s="100"/>
      <c r="L35" s="100" t="s">
        <v>288</v>
      </c>
    </row>
    <row r="36" spans="1:12" s="18" customFormat="1" ht="14.25" customHeight="1" hidden="1">
      <c r="A36" s="234">
        <v>8143</v>
      </c>
      <c r="B36" s="236" t="s">
        <v>298</v>
      </c>
      <c r="C36" s="135" t="s">
        <v>107</v>
      </c>
      <c r="D36" s="100">
        <v>0</v>
      </c>
      <c r="E36" s="100"/>
      <c r="F36" s="100"/>
      <c r="G36" s="100">
        <v>0</v>
      </c>
      <c r="H36" s="100"/>
      <c r="I36" s="100"/>
      <c r="J36" s="100">
        <f>K36+L36</f>
        <v>0</v>
      </c>
      <c r="K36" s="100"/>
      <c r="L36" s="100"/>
    </row>
    <row r="37" spans="1:12" s="18" customFormat="1" ht="22.5" customHeight="1" hidden="1">
      <c r="A37" s="234">
        <v>8150</v>
      </c>
      <c r="B37" s="236" t="s">
        <v>196</v>
      </c>
      <c r="C37" s="135">
        <v>6112</v>
      </c>
      <c r="D37" s="100">
        <v>0</v>
      </c>
      <c r="E37" s="100">
        <v>0</v>
      </c>
      <c r="F37" s="100">
        <v>0</v>
      </c>
      <c r="G37" s="100">
        <v>0</v>
      </c>
      <c r="H37" s="100">
        <v>0</v>
      </c>
      <c r="I37" s="100">
        <v>0</v>
      </c>
      <c r="J37" s="100">
        <f>K37+L37</f>
        <v>0</v>
      </c>
      <c r="K37" s="100">
        <f>K39+K40</f>
        <v>0</v>
      </c>
      <c r="L37" s="100">
        <f>L40</f>
        <v>0</v>
      </c>
    </row>
    <row r="38" spans="1:12" s="18" customFormat="1" ht="14.25" customHeight="1" hidden="1">
      <c r="A38" s="234" t="s">
        <v>107</v>
      </c>
      <c r="B38" s="234" t="s">
        <v>897</v>
      </c>
      <c r="C38" s="135" t="s">
        <v>107</v>
      </c>
      <c r="D38" s="100"/>
      <c r="E38" s="100"/>
      <c r="F38" s="100"/>
      <c r="G38" s="100"/>
      <c r="H38" s="100"/>
      <c r="I38" s="100"/>
      <c r="J38" s="100"/>
      <c r="K38" s="100"/>
      <c r="L38" s="100"/>
    </row>
    <row r="39" spans="1:12" s="18" customFormat="1" ht="15.75" customHeight="1" hidden="1">
      <c r="A39" s="234">
        <v>8151</v>
      </c>
      <c r="B39" s="236" t="s">
        <v>295</v>
      </c>
      <c r="C39" s="135" t="s">
        <v>107</v>
      </c>
      <c r="D39" s="100">
        <v>0</v>
      </c>
      <c r="E39" s="100"/>
      <c r="F39" s="100" t="s">
        <v>221</v>
      </c>
      <c r="G39" s="100">
        <v>0</v>
      </c>
      <c r="H39" s="100"/>
      <c r="I39" s="100" t="s">
        <v>221</v>
      </c>
      <c r="J39" s="100">
        <f>K39</f>
        <v>0</v>
      </c>
      <c r="K39" s="100"/>
      <c r="L39" s="100" t="s">
        <v>221</v>
      </c>
    </row>
    <row r="40" spans="1:12" s="18" customFormat="1" ht="15.75" customHeight="1" hidden="1">
      <c r="A40" s="234">
        <v>8152</v>
      </c>
      <c r="B40" s="236" t="s">
        <v>300</v>
      </c>
      <c r="C40" s="135" t="s">
        <v>107</v>
      </c>
      <c r="D40" s="100">
        <v>0</v>
      </c>
      <c r="E40" s="100"/>
      <c r="F40" s="100"/>
      <c r="G40" s="100">
        <v>0</v>
      </c>
      <c r="H40" s="100"/>
      <c r="I40" s="100"/>
      <c r="J40" s="100">
        <f>K40+L40</f>
        <v>0</v>
      </c>
      <c r="K40" s="100"/>
      <c r="L40" s="100"/>
    </row>
    <row r="41" spans="1:12" s="18" customFormat="1" ht="38.25" customHeight="1">
      <c r="A41" s="234">
        <v>8160</v>
      </c>
      <c r="B41" s="236" t="s">
        <v>932</v>
      </c>
      <c r="C41" s="135" t="s">
        <v>107</v>
      </c>
      <c r="D41" s="100">
        <v>8440.3</v>
      </c>
      <c r="E41" s="100">
        <v>0</v>
      </c>
      <c r="F41" s="100">
        <v>8440.3</v>
      </c>
      <c r="G41" s="100">
        <v>8440.3</v>
      </c>
      <c r="H41" s="100">
        <v>0</v>
      </c>
      <c r="I41" s="100">
        <v>8440.3</v>
      </c>
      <c r="J41" s="100">
        <f>K41+L41</f>
        <v>13502.600000000004</v>
      </c>
      <c r="K41" s="100">
        <f>K48+K52+K63+K64</f>
        <v>8315.500000000004</v>
      </c>
      <c r="L41" s="100">
        <f>L43+L48+L52+L63+L64</f>
        <v>5187.1</v>
      </c>
    </row>
    <row r="42" spans="1:12" s="18" customFormat="1" ht="13.5" customHeight="1">
      <c r="A42" s="234" t="s">
        <v>107</v>
      </c>
      <c r="B42" s="234" t="s">
        <v>318</v>
      </c>
      <c r="C42" s="135" t="s">
        <v>107</v>
      </c>
      <c r="D42" s="100"/>
      <c r="E42" s="100"/>
      <c r="F42" s="100"/>
      <c r="G42" s="100"/>
      <c r="H42" s="100"/>
      <c r="I42" s="100"/>
      <c r="J42" s="100"/>
      <c r="K42" s="100"/>
      <c r="L42" s="100"/>
    </row>
    <row r="43" spans="1:12" s="18" customFormat="1" ht="39" customHeight="1" hidden="1">
      <c r="A43" s="234">
        <v>8161</v>
      </c>
      <c r="B43" s="234" t="s">
        <v>197</v>
      </c>
      <c r="C43" s="135" t="s">
        <v>107</v>
      </c>
      <c r="D43" s="100">
        <v>0</v>
      </c>
      <c r="E43" s="100" t="s">
        <v>288</v>
      </c>
      <c r="F43" s="100">
        <v>0</v>
      </c>
      <c r="G43" s="100">
        <v>0</v>
      </c>
      <c r="H43" s="100" t="s">
        <v>288</v>
      </c>
      <c r="I43" s="100">
        <v>0</v>
      </c>
      <c r="J43" s="100">
        <f>L43</f>
        <v>0</v>
      </c>
      <c r="K43" s="100" t="s">
        <v>288</v>
      </c>
      <c r="L43" s="100">
        <f>L45+L46+L47</f>
        <v>0</v>
      </c>
    </row>
    <row r="44" spans="1:12" s="18" customFormat="1" ht="13.5" customHeight="1" hidden="1">
      <c r="A44" s="234" t="s">
        <v>107</v>
      </c>
      <c r="B44" s="234" t="s">
        <v>897</v>
      </c>
      <c r="C44" s="135" t="s">
        <v>107</v>
      </c>
      <c r="D44" s="100"/>
      <c r="E44" s="100"/>
      <c r="F44" s="100"/>
      <c r="G44" s="100"/>
      <c r="H44" s="100"/>
      <c r="I44" s="100"/>
      <c r="J44" s="100"/>
      <c r="K44" s="100"/>
      <c r="L44" s="100"/>
    </row>
    <row r="45" spans="1:12" s="18" customFormat="1" ht="36.75" customHeight="1" hidden="1">
      <c r="A45" s="234">
        <v>8162</v>
      </c>
      <c r="B45" s="236" t="s">
        <v>881</v>
      </c>
      <c r="C45" s="135">
        <v>9213</v>
      </c>
      <c r="D45" s="100">
        <v>0</v>
      </c>
      <c r="E45" s="100" t="s">
        <v>288</v>
      </c>
      <c r="F45" s="100"/>
      <c r="G45" s="100">
        <v>0</v>
      </c>
      <c r="H45" s="100" t="s">
        <v>288</v>
      </c>
      <c r="I45" s="100"/>
      <c r="J45" s="100">
        <f>L45</f>
        <v>0</v>
      </c>
      <c r="K45" s="100" t="s">
        <v>288</v>
      </c>
      <c r="L45" s="100"/>
    </row>
    <row r="46" spans="1:12" s="18" customFormat="1" ht="66" customHeight="1" hidden="1">
      <c r="A46" s="234">
        <v>8163</v>
      </c>
      <c r="B46" s="236" t="s">
        <v>454</v>
      </c>
      <c r="C46" s="135">
        <v>9213</v>
      </c>
      <c r="D46" s="100">
        <v>0</v>
      </c>
      <c r="E46" s="100" t="s">
        <v>288</v>
      </c>
      <c r="F46" s="100"/>
      <c r="G46" s="100">
        <v>0</v>
      </c>
      <c r="H46" s="100" t="s">
        <v>288</v>
      </c>
      <c r="I46" s="100"/>
      <c r="J46" s="100">
        <f>L46</f>
        <v>0</v>
      </c>
      <c r="K46" s="100" t="s">
        <v>288</v>
      </c>
      <c r="L46" s="100"/>
    </row>
    <row r="47" spans="1:12" ht="23.25" customHeight="1" hidden="1">
      <c r="A47" s="234">
        <v>8164</v>
      </c>
      <c r="B47" s="236" t="s">
        <v>882</v>
      </c>
      <c r="C47" s="135">
        <v>6213</v>
      </c>
      <c r="D47" s="100">
        <v>0</v>
      </c>
      <c r="E47" s="100" t="s">
        <v>288</v>
      </c>
      <c r="F47" s="100"/>
      <c r="G47" s="100">
        <v>0</v>
      </c>
      <c r="H47" s="100" t="s">
        <v>288</v>
      </c>
      <c r="I47" s="100"/>
      <c r="J47" s="100">
        <f>L47</f>
        <v>0</v>
      </c>
      <c r="K47" s="100" t="s">
        <v>288</v>
      </c>
      <c r="L47" s="100"/>
    </row>
    <row r="48" spans="1:12" ht="17.25" customHeight="1" hidden="1">
      <c r="A48" s="234">
        <v>8170</v>
      </c>
      <c r="B48" s="234" t="s">
        <v>198</v>
      </c>
      <c r="C48" s="135" t="s">
        <v>107</v>
      </c>
      <c r="D48" s="100">
        <v>0</v>
      </c>
      <c r="E48" s="100">
        <v>0</v>
      </c>
      <c r="F48" s="100">
        <v>0</v>
      </c>
      <c r="G48" s="100">
        <v>0</v>
      </c>
      <c r="H48" s="100">
        <v>0</v>
      </c>
      <c r="I48" s="100">
        <v>0</v>
      </c>
      <c r="J48" s="100">
        <f>K48+L48</f>
        <v>0</v>
      </c>
      <c r="K48" s="100">
        <f>K50+K51</f>
        <v>0</v>
      </c>
      <c r="L48" s="100">
        <f>L50+L51</f>
        <v>0</v>
      </c>
    </row>
    <row r="49" spans="1:12" ht="12" customHeight="1" hidden="1">
      <c r="A49" s="234" t="s">
        <v>107</v>
      </c>
      <c r="B49" s="234" t="s">
        <v>897</v>
      </c>
      <c r="C49" s="135" t="s">
        <v>107</v>
      </c>
      <c r="D49" s="100">
        <v>0</v>
      </c>
      <c r="E49" s="100"/>
      <c r="F49" s="100"/>
      <c r="G49" s="100">
        <v>0</v>
      </c>
      <c r="H49" s="100"/>
      <c r="I49" s="100"/>
      <c r="J49" s="100">
        <f>K49+L49</f>
        <v>0</v>
      </c>
      <c r="K49" s="100"/>
      <c r="L49" s="100"/>
    </row>
    <row r="50" spans="1:12" ht="34.5" customHeight="1" hidden="1">
      <c r="A50" s="234">
        <v>8171</v>
      </c>
      <c r="B50" s="236" t="s">
        <v>883</v>
      </c>
      <c r="C50" s="135">
        <v>9212</v>
      </c>
      <c r="D50" s="100">
        <v>0</v>
      </c>
      <c r="E50" s="100"/>
      <c r="F50" s="100"/>
      <c r="G50" s="100">
        <v>0</v>
      </c>
      <c r="H50" s="100"/>
      <c r="I50" s="100"/>
      <c r="J50" s="100">
        <f>K50+L50</f>
        <v>0</v>
      </c>
      <c r="K50" s="100"/>
      <c r="L50" s="100"/>
    </row>
    <row r="51" spans="1:12" ht="14.25" customHeight="1" hidden="1">
      <c r="A51" s="234">
        <v>8172</v>
      </c>
      <c r="B51" s="236" t="s">
        <v>561</v>
      </c>
      <c r="C51" s="135">
        <v>6212</v>
      </c>
      <c r="D51" s="100">
        <v>0</v>
      </c>
      <c r="E51" s="100"/>
      <c r="F51" s="100"/>
      <c r="G51" s="100">
        <v>0</v>
      </c>
      <c r="H51" s="100"/>
      <c r="I51" s="100"/>
      <c r="J51" s="100">
        <f>K51+L51</f>
        <v>0</v>
      </c>
      <c r="K51" s="100"/>
      <c r="L51" s="100"/>
    </row>
    <row r="52" spans="1:12" ht="36" customHeight="1">
      <c r="A52" s="234">
        <v>8190</v>
      </c>
      <c r="B52" s="234" t="s">
        <v>199</v>
      </c>
      <c r="C52" s="135" t="s">
        <v>107</v>
      </c>
      <c r="D52" s="100">
        <v>8440.3</v>
      </c>
      <c r="E52" s="100">
        <v>0</v>
      </c>
      <c r="F52" s="100">
        <v>8440.3</v>
      </c>
      <c r="G52" s="100">
        <v>8440.3</v>
      </c>
      <c r="H52" s="100">
        <v>0</v>
      </c>
      <c r="I52" s="100">
        <v>8440.3</v>
      </c>
      <c r="J52" s="100">
        <f>K52+L52</f>
        <v>13502.600000000004</v>
      </c>
      <c r="K52" s="100">
        <f>K54+K57</f>
        <v>8315.500000000004</v>
      </c>
      <c r="L52" s="100">
        <f>L58</f>
        <v>5187.1</v>
      </c>
    </row>
    <row r="53" spans="1:12" ht="12.75" customHeight="1">
      <c r="A53" s="234" t="s">
        <v>107</v>
      </c>
      <c r="B53" s="234" t="s">
        <v>270</v>
      </c>
      <c r="C53" s="135" t="s">
        <v>107</v>
      </c>
      <c r="D53" s="100">
        <v>0</v>
      </c>
      <c r="E53" s="100"/>
      <c r="F53" s="100"/>
      <c r="G53" s="100">
        <v>0</v>
      </c>
      <c r="H53" s="100"/>
      <c r="I53" s="100"/>
      <c r="J53" s="100"/>
      <c r="K53" s="100"/>
      <c r="L53" s="100"/>
    </row>
    <row r="54" spans="1:12" ht="27" customHeight="1">
      <c r="A54" s="234">
        <v>8191</v>
      </c>
      <c r="B54" s="234" t="s">
        <v>562</v>
      </c>
      <c r="C54" s="135">
        <v>9320</v>
      </c>
      <c r="D54" s="100">
        <v>5128.4</v>
      </c>
      <c r="E54" s="100">
        <v>5128.4</v>
      </c>
      <c r="F54" s="100" t="s">
        <v>221</v>
      </c>
      <c r="G54" s="100">
        <v>5128.4</v>
      </c>
      <c r="H54" s="100">
        <v>5128.4</v>
      </c>
      <c r="I54" s="100" t="s">
        <v>221</v>
      </c>
      <c r="J54" s="100">
        <f>K54</f>
        <v>8315.500000000004</v>
      </c>
      <c r="K54" s="100">
        <f>K56</f>
        <v>8315.500000000004</v>
      </c>
      <c r="L54" s="100" t="s">
        <v>221</v>
      </c>
    </row>
    <row r="55" spans="1:12" ht="13.5" customHeight="1">
      <c r="A55" s="234" t="s">
        <v>107</v>
      </c>
      <c r="B55" s="234" t="s">
        <v>320</v>
      </c>
      <c r="C55" s="135" t="s">
        <v>107</v>
      </c>
      <c r="D55" s="100">
        <v>0</v>
      </c>
      <c r="E55" s="100"/>
      <c r="F55" s="100"/>
      <c r="G55" s="100">
        <v>0</v>
      </c>
      <c r="H55" s="100"/>
      <c r="I55" s="100"/>
      <c r="J55" s="100"/>
      <c r="K55" s="100"/>
      <c r="L55" s="100"/>
    </row>
    <row r="56" spans="1:12" ht="59.25" customHeight="1">
      <c r="A56" s="234">
        <v>8192</v>
      </c>
      <c r="B56" s="236" t="s">
        <v>828</v>
      </c>
      <c r="C56" s="135" t="s">
        <v>107</v>
      </c>
      <c r="D56" s="100">
        <v>0</v>
      </c>
      <c r="E56" s="100"/>
      <c r="F56" s="100" t="s">
        <v>288</v>
      </c>
      <c r="G56" s="100">
        <v>0</v>
      </c>
      <c r="H56" s="100"/>
      <c r="I56" s="100" t="s">
        <v>288</v>
      </c>
      <c r="J56" s="100">
        <f>K56</f>
        <v>8315.500000000004</v>
      </c>
      <c r="K56" s="100">
        <f>'hamajnq ekamut'!K12-'mnac.'!D9-'gorc. caxs'!M12</f>
        <v>8315.500000000004</v>
      </c>
      <c r="L56" s="100" t="s">
        <v>288</v>
      </c>
    </row>
    <row r="57" spans="1:12" ht="27" customHeight="1">
      <c r="A57" s="234">
        <v>8193</v>
      </c>
      <c r="B57" s="236" t="s">
        <v>908</v>
      </c>
      <c r="C57" s="135" t="s">
        <v>107</v>
      </c>
      <c r="D57" s="100">
        <v>-5128.4</v>
      </c>
      <c r="E57" s="100">
        <v>-5128.4</v>
      </c>
      <c r="F57" s="100" t="s">
        <v>221</v>
      </c>
      <c r="G57" s="100">
        <v>-5128.4</v>
      </c>
      <c r="H57" s="100">
        <v>-5128.4</v>
      </c>
      <c r="I57" s="100" t="s">
        <v>221</v>
      </c>
      <c r="J57" s="100">
        <f>K57</f>
        <v>0</v>
      </c>
      <c r="K57" s="100">
        <f>-(K54-K56)</f>
        <v>0</v>
      </c>
      <c r="L57" s="100" t="s">
        <v>221</v>
      </c>
    </row>
    <row r="58" spans="1:12" ht="36.75" customHeight="1">
      <c r="A58" s="234">
        <v>8194</v>
      </c>
      <c r="B58" s="234" t="s">
        <v>829</v>
      </c>
      <c r="C58" s="135">
        <v>9330</v>
      </c>
      <c r="D58" s="100">
        <v>8440.3</v>
      </c>
      <c r="E58" s="100" t="s">
        <v>288</v>
      </c>
      <c r="F58" s="100">
        <v>8440.3</v>
      </c>
      <c r="G58" s="100">
        <v>8440.3</v>
      </c>
      <c r="H58" s="100" t="s">
        <v>288</v>
      </c>
      <c r="I58" s="100">
        <v>8440.3</v>
      </c>
      <c r="J58" s="100">
        <f>L58</f>
        <v>5187.1</v>
      </c>
      <c r="K58" s="100" t="s">
        <v>288</v>
      </c>
      <c r="L58" s="100">
        <f>L60+L61</f>
        <v>5187.1</v>
      </c>
    </row>
    <row r="59" spans="1:12" ht="13.5" customHeight="1">
      <c r="A59" s="234" t="s">
        <v>107</v>
      </c>
      <c r="B59" s="234" t="s">
        <v>320</v>
      </c>
      <c r="C59" s="135" t="s">
        <v>107</v>
      </c>
      <c r="D59" s="100"/>
      <c r="E59" s="100"/>
      <c r="F59" s="100"/>
      <c r="G59" s="100"/>
      <c r="H59" s="100"/>
      <c r="I59" s="100"/>
      <c r="J59" s="100"/>
      <c r="K59" s="100"/>
      <c r="L59" s="100"/>
    </row>
    <row r="60" spans="1:12" ht="36" customHeight="1">
      <c r="A60" s="234">
        <v>8195</v>
      </c>
      <c r="B60" s="236" t="s">
        <v>356</v>
      </c>
      <c r="C60" s="135" t="s">
        <v>107</v>
      </c>
      <c r="D60" s="100">
        <v>3311.9</v>
      </c>
      <c r="E60" s="100" t="s">
        <v>288</v>
      </c>
      <c r="F60" s="100">
        <v>3311.9</v>
      </c>
      <c r="G60" s="100">
        <v>3311.9</v>
      </c>
      <c r="H60" s="100" t="s">
        <v>288</v>
      </c>
      <c r="I60" s="100">
        <v>3311.9</v>
      </c>
      <c r="J60" s="100">
        <f>L60</f>
        <v>5187.1</v>
      </c>
      <c r="K60" s="100" t="s">
        <v>288</v>
      </c>
      <c r="L60" s="100">
        <f>'hamajnq ekamut'!L12-'mnac.'!E9-'gorc. caxs'!N12</f>
        <v>5187.1</v>
      </c>
    </row>
    <row r="61" spans="1:12" ht="39" customHeight="1">
      <c r="A61" s="234">
        <v>8196</v>
      </c>
      <c r="B61" s="236" t="s">
        <v>455</v>
      </c>
      <c r="C61" s="135" t="s">
        <v>107</v>
      </c>
      <c r="D61" s="100">
        <v>5128.4</v>
      </c>
      <c r="E61" s="100" t="s">
        <v>288</v>
      </c>
      <c r="F61" s="100">
        <v>5128.4</v>
      </c>
      <c r="G61" s="100">
        <v>5128.4</v>
      </c>
      <c r="H61" s="100" t="s">
        <v>288</v>
      </c>
      <c r="I61" s="100">
        <v>5128.4</v>
      </c>
      <c r="J61" s="100">
        <f>L61</f>
        <v>0</v>
      </c>
      <c r="K61" s="100" t="s">
        <v>288</v>
      </c>
      <c r="L61" s="100">
        <f>-K57</f>
        <v>0</v>
      </c>
    </row>
    <row r="62" spans="1:12" ht="38.25" customHeight="1">
      <c r="A62" s="234">
        <v>8197</v>
      </c>
      <c r="B62" s="234" t="s">
        <v>357</v>
      </c>
      <c r="C62" s="135" t="s">
        <v>107</v>
      </c>
      <c r="D62" s="100"/>
      <c r="E62" s="100" t="s">
        <v>288</v>
      </c>
      <c r="F62" s="100" t="s">
        <v>288</v>
      </c>
      <c r="G62" s="100"/>
      <c r="H62" s="100" t="s">
        <v>288</v>
      </c>
      <c r="I62" s="100" t="s">
        <v>288</v>
      </c>
      <c r="J62" s="100"/>
      <c r="K62" s="100" t="s">
        <v>288</v>
      </c>
      <c r="L62" s="100" t="s">
        <v>288</v>
      </c>
    </row>
    <row r="63" spans="1:12" ht="45.75" customHeight="1">
      <c r="A63" s="234">
        <v>8198</v>
      </c>
      <c r="B63" s="234" t="s">
        <v>358</v>
      </c>
      <c r="C63" s="135" t="s">
        <v>107</v>
      </c>
      <c r="D63" s="100">
        <v>0</v>
      </c>
      <c r="E63" s="100"/>
      <c r="F63" s="100"/>
      <c r="G63" s="100">
        <v>0</v>
      </c>
      <c r="H63" s="100"/>
      <c r="I63" s="100"/>
      <c r="J63" s="100">
        <f>K63+L63</f>
        <v>0</v>
      </c>
      <c r="K63" s="100"/>
      <c r="L63" s="100"/>
    </row>
    <row r="64" spans="1:12" ht="58.5" customHeight="1">
      <c r="A64" s="234">
        <v>8199</v>
      </c>
      <c r="B64" s="234" t="s">
        <v>479</v>
      </c>
      <c r="C64" s="135" t="s">
        <v>107</v>
      </c>
      <c r="D64" s="100">
        <v>0</v>
      </c>
      <c r="E64" s="100"/>
      <c r="F64" s="100">
        <v>0</v>
      </c>
      <c r="G64" s="100">
        <v>0</v>
      </c>
      <c r="H64" s="100"/>
      <c r="I64" s="100">
        <v>0</v>
      </c>
      <c r="J64" s="100">
        <f>K64+L64</f>
        <v>0</v>
      </c>
      <c r="K64" s="100"/>
      <c r="L64" s="100">
        <f>L65</f>
        <v>0</v>
      </c>
    </row>
    <row r="65" spans="1:12" ht="36" customHeight="1">
      <c r="A65" s="234">
        <v>8199</v>
      </c>
      <c r="B65" s="236" t="s">
        <v>0</v>
      </c>
      <c r="C65" s="135" t="s">
        <v>107</v>
      </c>
      <c r="D65" s="100">
        <v>0</v>
      </c>
      <c r="E65" s="100" t="s">
        <v>288</v>
      </c>
      <c r="F65" s="100"/>
      <c r="G65" s="100">
        <v>0</v>
      </c>
      <c r="H65" s="100" t="s">
        <v>288</v>
      </c>
      <c r="I65" s="100"/>
      <c r="J65" s="100">
        <f>L65</f>
        <v>0</v>
      </c>
      <c r="K65" s="100" t="s">
        <v>288</v>
      </c>
      <c r="L65" s="100"/>
    </row>
    <row r="66" spans="1:12" ht="20.25" customHeight="1">
      <c r="A66" s="234">
        <v>8200</v>
      </c>
      <c r="B66" s="234" t="s">
        <v>909</v>
      </c>
      <c r="C66" s="135" t="s">
        <v>107</v>
      </c>
      <c r="D66" s="100">
        <v>0</v>
      </c>
      <c r="E66" s="100">
        <v>0</v>
      </c>
      <c r="F66" s="100">
        <v>0</v>
      </c>
      <c r="G66" s="100">
        <v>0</v>
      </c>
      <c r="H66" s="100">
        <v>0</v>
      </c>
      <c r="I66" s="100">
        <v>0</v>
      </c>
      <c r="J66" s="100">
        <f>K66+L66</f>
        <v>0</v>
      </c>
      <c r="K66" s="100">
        <f>K68</f>
        <v>0</v>
      </c>
      <c r="L66" s="100">
        <f>L68</f>
        <v>0</v>
      </c>
    </row>
    <row r="67" spans="1:12" ht="12.75" customHeight="1" hidden="1">
      <c r="A67" s="234" t="s">
        <v>107</v>
      </c>
      <c r="B67" s="234" t="s">
        <v>318</v>
      </c>
      <c r="C67" s="135" t="s">
        <v>107</v>
      </c>
      <c r="D67" s="100">
        <v>0</v>
      </c>
      <c r="E67" s="100"/>
      <c r="F67" s="100"/>
      <c r="G67" s="100">
        <v>0</v>
      </c>
      <c r="H67" s="100"/>
      <c r="I67" s="100"/>
      <c r="J67" s="100" t="s">
        <v>107</v>
      </c>
      <c r="K67" s="100" t="s">
        <v>107</v>
      </c>
      <c r="L67" s="100" t="s">
        <v>107</v>
      </c>
    </row>
    <row r="68" spans="1:12" ht="22.5" customHeight="1" hidden="1">
      <c r="A68" s="234">
        <v>8210</v>
      </c>
      <c r="B68" s="236" t="s">
        <v>277</v>
      </c>
      <c r="C68" s="135" t="s">
        <v>107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</row>
    <row r="69" spans="1:12" ht="12.75" customHeight="1" hidden="1">
      <c r="A69" s="234" t="s">
        <v>107</v>
      </c>
      <c r="B69" s="234" t="s">
        <v>318</v>
      </c>
      <c r="C69" s="135" t="s">
        <v>107</v>
      </c>
      <c r="D69" s="100">
        <v>0</v>
      </c>
      <c r="E69" s="100"/>
      <c r="F69" s="100"/>
      <c r="G69" s="100">
        <v>0</v>
      </c>
      <c r="H69" s="100"/>
      <c r="I69" s="100"/>
      <c r="J69" s="100" t="s">
        <v>107</v>
      </c>
      <c r="K69" s="100" t="s">
        <v>107</v>
      </c>
      <c r="L69" s="100" t="s">
        <v>107</v>
      </c>
    </row>
    <row r="70" spans="1:12" ht="39.75" customHeight="1" hidden="1">
      <c r="A70" s="234">
        <v>8211</v>
      </c>
      <c r="B70" s="234" t="s">
        <v>200</v>
      </c>
      <c r="C70" s="135" t="s">
        <v>107</v>
      </c>
      <c r="D70" s="100">
        <v>0</v>
      </c>
      <c r="E70" s="100" t="s">
        <v>288</v>
      </c>
      <c r="F70" s="100">
        <v>0</v>
      </c>
      <c r="G70" s="100">
        <v>0</v>
      </c>
      <c r="H70" s="100" t="s">
        <v>288</v>
      </c>
      <c r="I70" s="100">
        <v>0</v>
      </c>
      <c r="J70" s="100">
        <v>0</v>
      </c>
      <c r="K70" s="100" t="s">
        <v>288</v>
      </c>
      <c r="L70" s="100">
        <v>0</v>
      </c>
    </row>
    <row r="71" spans="1:12" ht="12.75" customHeight="1" hidden="1">
      <c r="A71" s="234" t="s">
        <v>107</v>
      </c>
      <c r="B71" s="234" t="s">
        <v>320</v>
      </c>
      <c r="C71" s="135" t="s">
        <v>107</v>
      </c>
      <c r="D71" s="100"/>
      <c r="E71" s="100"/>
      <c r="F71" s="100"/>
      <c r="G71" s="100"/>
      <c r="H71" s="100"/>
      <c r="I71" s="100"/>
      <c r="J71" s="100" t="s">
        <v>107</v>
      </c>
      <c r="K71" s="100" t="s">
        <v>107</v>
      </c>
      <c r="L71" s="100" t="s">
        <v>107</v>
      </c>
    </row>
    <row r="72" spans="1:12" ht="12.75" customHeight="1" hidden="1">
      <c r="A72" s="234">
        <v>8212</v>
      </c>
      <c r="B72" s="236" t="s">
        <v>289</v>
      </c>
      <c r="C72" s="135">
        <v>9121</v>
      </c>
      <c r="D72" s="100">
        <v>0</v>
      </c>
      <c r="E72" s="100" t="s">
        <v>288</v>
      </c>
      <c r="F72" s="100"/>
      <c r="G72" s="100">
        <v>0</v>
      </c>
      <c r="H72" s="100" t="s">
        <v>288</v>
      </c>
      <c r="I72" s="100"/>
      <c r="J72" s="100">
        <v>0</v>
      </c>
      <c r="K72" s="100" t="s">
        <v>288</v>
      </c>
      <c r="L72" s="100">
        <v>0</v>
      </c>
    </row>
    <row r="73" spans="1:12" ht="12.75" customHeight="1" hidden="1">
      <c r="A73" s="234">
        <v>8213</v>
      </c>
      <c r="B73" s="236" t="s">
        <v>290</v>
      </c>
      <c r="C73" s="135">
        <v>6121</v>
      </c>
      <c r="D73" s="100">
        <v>0</v>
      </c>
      <c r="E73" s="100" t="s">
        <v>288</v>
      </c>
      <c r="F73" s="100"/>
      <c r="G73" s="100">
        <v>0</v>
      </c>
      <c r="H73" s="100" t="s">
        <v>288</v>
      </c>
      <c r="I73" s="100"/>
      <c r="J73" s="100">
        <v>0</v>
      </c>
      <c r="K73" s="100" t="s">
        <v>288</v>
      </c>
      <c r="L73" s="100" t="s">
        <v>107</v>
      </c>
    </row>
    <row r="74" spans="1:12" ht="36.75" customHeight="1" hidden="1">
      <c r="A74" s="234">
        <v>8220</v>
      </c>
      <c r="B74" s="234" t="s">
        <v>453</v>
      </c>
      <c r="C74" s="135" t="s">
        <v>107</v>
      </c>
      <c r="D74" s="100">
        <v>0</v>
      </c>
      <c r="E74" s="100">
        <v>0</v>
      </c>
      <c r="F74" s="100">
        <v>0</v>
      </c>
      <c r="G74" s="100">
        <v>0</v>
      </c>
      <c r="H74" s="100">
        <v>0</v>
      </c>
      <c r="I74" s="100">
        <v>0</v>
      </c>
      <c r="J74" s="100">
        <v>0</v>
      </c>
      <c r="K74" s="100">
        <v>0</v>
      </c>
      <c r="L74" s="100">
        <v>0</v>
      </c>
    </row>
    <row r="75" spans="1:12" ht="12.75" customHeight="1" hidden="1">
      <c r="A75" s="234" t="s">
        <v>107</v>
      </c>
      <c r="B75" s="234" t="s">
        <v>318</v>
      </c>
      <c r="C75" s="135" t="s">
        <v>107</v>
      </c>
      <c r="D75" s="100">
        <v>0</v>
      </c>
      <c r="E75" s="100"/>
      <c r="F75" s="100"/>
      <c r="G75" s="100">
        <v>0</v>
      </c>
      <c r="H75" s="100"/>
      <c r="I75" s="100"/>
      <c r="J75" s="100" t="s">
        <v>107</v>
      </c>
      <c r="K75" s="100" t="s">
        <v>107</v>
      </c>
      <c r="L75" s="100" t="s">
        <v>107</v>
      </c>
    </row>
    <row r="76" spans="1:12" ht="12.75" customHeight="1" hidden="1">
      <c r="A76" s="234">
        <v>8221</v>
      </c>
      <c r="B76" s="234" t="s">
        <v>201</v>
      </c>
      <c r="C76" s="135" t="s">
        <v>107</v>
      </c>
      <c r="D76" s="100">
        <v>0</v>
      </c>
      <c r="E76" s="100" t="s">
        <v>288</v>
      </c>
      <c r="F76" s="100">
        <v>0</v>
      </c>
      <c r="G76" s="100">
        <v>0</v>
      </c>
      <c r="H76" s="100" t="s">
        <v>288</v>
      </c>
      <c r="I76" s="100">
        <v>0</v>
      </c>
      <c r="J76" s="100">
        <v>0</v>
      </c>
      <c r="K76" s="100" t="s">
        <v>288</v>
      </c>
      <c r="L76" s="100">
        <v>0</v>
      </c>
    </row>
    <row r="77" spans="1:12" ht="12.75" customHeight="1" hidden="1">
      <c r="A77" s="234" t="s">
        <v>107</v>
      </c>
      <c r="B77" s="234" t="s">
        <v>897</v>
      </c>
      <c r="C77" s="135" t="s">
        <v>107</v>
      </c>
      <c r="D77" s="100"/>
      <c r="E77" s="100"/>
      <c r="F77" s="100"/>
      <c r="G77" s="100"/>
      <c r="H77" s="100"/>
      <c r="I77" s="100"/>
      <c r="J77" s="100" t="s">
        <v>107</v>
      </c>
      <c r="K77" s="100" t="s">
        <v>107</v>
      </c>
      <c r="L77" s="100" t="s">
        <v>107</v>
      </c>
    </row>
    <row r="78" spans="1:12" ht="12.75" customHeight="1" hidden="1">
      <c r="A78" s="234">
        <v>8222</v>
      </c>
      <c r="B78" s="236" t="s">
        <v>291</v>
      </c>
      <c r="C78" s="135">
        <v>9122</v>
      </c>
      <c r="D78" s="100">
        <v>0</v>
      </c>
      <c r="E78" s="100" t="s">
        <v>288</v>
      </c>
      <c r="F78" s="100"/>
      <c r="G78" s="100">
        <v>0</v>
      </c>
      <c r="H78" s="100" t="s">
        <v>288</v>
      </c>
      <c r="I78" s="100"/>
      <c r="J78" s="100">
        <v>0</v>
      </c>
      <c r="K78" s="100" t="s">
        <v>288</v>
      </c>
      <c r="L78" s="100">
        <v>0</v>
      </c>
    </row>
    <row r="79" spans="1:12" ht="24" customHeight="1" hidden="1">
      <c r="A79" s="234">
        <v>8230</v>
      </c>
      <c r="B79" s="236" t="s">
        <v>294</v>
      </c>
      <c r="C79" s="135">
        <v>6122</v>
      </c>
      <c r="D79" s="100">
        <v>0</v>
      </c>
      <c r="E79" s="100" t="s">
        <v>288</v>
      </c>
      <c r="F79" s="100"/>
      <c r="G79" s="100">
        <v>0</v>
      </c>
      <c r="H79" s="100" t="s">
        <v>288</v>
      </c>
      <c r="I79" s="100"/>
      <c r="J79" s="100">
        <v>0</v>
      </c>
      <c r="K79" s="100" t="s">
        <v>288</v>
      </c>
      <c r="L79" s="100">
        <v>0</v>
      </c>
    </row>
    <row r="80" spans="1:12" ht="21.75" customHeight="1" hidden="1">
      <c r="A80" s="234">
        <v>8240</v>
      </c>
      <c r="B80" s="234" t="s">
        <v>202</v>
      </c>
      <c r="C80" s="135" t="s">
        <v>107</v>
      </c>
      <c r="D80" s="100">
        <v>0</v>
      </c>
      <c r="E80" s="100">
        <v>0</v>
      </c>
      <c r="F80" s="100">
        <v>0</v>
      </c>
      <c r="G80" s="100">
        <v>0</v>
      </c>
      <c r="H80" s="100">
        <v>0</v>
      </c>
      <c r="I80" s="100">
        <v>0</v>
      </c>
      <c r="J80" s="100">
        <v>0</v>
      </c>
      <c r="K80" s="100">
        <v>0</v>
      </c>
      <c r="L80" s="100">
        <v>0</v>
      </c>
    </row>
    <row r="81" spans="1:12" ht="12.75" customHeight="1" hidden="1">
      <c r="A81" s="234" t="s">
        <v>107</v>
      </c>
      <c r="B81" s="234" t="s">
        <v>897</v>
      </c>
      <c r="C81" s="135" t="s">
        <v>107</v>
      </c>
      <c r="D81" s="100">
        <v>0</v>
      </c>
      <c r="E81" s="100"/>
      <c r="F81" s="100"/>
      <c r="G81" s="100">
        <v>0</v>
      </c>
      <c r="H81" s="100"/>
      <c r="I81" s="100"/>
      <c r="J81" s="100" t="s">
        <v>107</v>
      </c>
      <c r="K81" s="100" t="s">
        <v>107</v>
      </c>
      <c r="L81" s="100" t="s">
        <v>107</v>
      </c>
    </row>
    <row r="82" spans="1:12" ht="15" customHeight="1" hidden="1">
      <c r="A82" s="234">
        <v>8241</v>
      </c>
      <c r="B82" s="236" t="s">
        <v>1</v>
      </c>
      <c r="C82" s="135">
        <v>9122</v>
      </c>
      <c r="D82" s="100">
        <v>0</v>
      </c>
      <c r="E82" s="100"/>
      <c r="F82" s="100"/>
      <c r="G82" s="100">
        <v>0</v>
      </c>
      <c r="H82" s="100"/>
      <c r="I82" s="100"/>
      <c r="J82" s="100">
        <v>0</v>
      </c>
      <c r="K82" s="100">
        <v>0</v>
      </c>
      <c r="L82" s="100" t="s">
        <v>221</v>
      </c>
    </row>
    <row r="83" spans="1:12" ht="21.75" customHeight="1" hidden="1">
      <c r="A83" s="234">
        <v>8250</v>
      </c>
      <c r="B83" s="236" t="s">
        <v>299</v>
      </c>
      <c r="C83" s="135">
        <v>6122</v>
      </c>
      <c r="D83" s="100">
        <v>0</v>
      </c>
      <c r="E83" s="100"/>
      <c r="F83" s="100"/>
      <c r="G83" s="100">
        <v>0</v>
      </c>
      <c r="H83" s="100"/>
      <c r="I83" s="100"/>
      <c r="J83" s="100">
        <v>0</v>
      </c>
      <c r="K83" s="100">
        <v>0</v>
      </c>
      <c r="L83" s="100" t="s">
        <v>221</v>
      </c>
    </row>
  </sheetData>
  <sheetProtection/>
  <mergeCells count="9">
    <mergeCell ref="J5:L5"/>
    <mergeCell ref="K6:L6"/>
    <mergeCell ref="A5:A7"/>
    <mergeCell ref="B5:B7"/>
    <mergeCell ref="C5:C7"/>
    <mergeCell ref="D5:F5"/>
    <mergeCell ref="E6:F6"/>
    <mergeCell ref="G5:I5"/>
    <mergeCell ref="H6:I6"/>
  </mergeCells>
  <printOptions/>
  <pageMargins left="0.25" right="0.25" top="0.2" bottom="0.25" header="0.18" footer="0.2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1"/>
  <sheetViews>
    <sheetView tabSelected="1" zoomScalePageLayoutView="0" workbookViewId="0" topLeftCell="A25">
      <selection activeCell="J55" sqref="A16:N167"/>
    </sheetView>
  </sheetViews>
  <sheetFormatPr defaultColWidth="8.8515625" defaultRowHeight="12.75"/>
  <cols>
    <col min="1" max="1" width="10.57421875" style="4" customWidth="1"/>
    <col min="2" max="2" width="28.8515625" style="4" customWidth="1"/>
    <col min="3" max="3" width="9.57421875" style="4" customWidth="1"/>
    <col min="4" max="11" width="8.8515625" style="4" customWidth="1"/>
    <col min="12" max="12" width="8.140625" style="4" customWidth="1"/>
    <col min="13" max="16384" width="8.8515625" style="4" customWidth="1"/>
  </cols>
  <sheetData>
    <row r="1" spans="1:14" ht="12.75">
      <c r="A1" s="49" t="s">
        <v>343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15" customHeight="1">
      <c r="A2" s="50" t="s">
        <v>490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" customHeight="1">
      <c r="A3" s="50" t="s">
        <v>344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19.5" customHeight="1">
      <c r="A4" s="42" t="s">
        <v>1001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7" s="5" customFormat="1" ht="11.25">
      <c r="A5" s="5" t="s">
        <v>239</v>
      </c>
      <c r="G5" s="5" t="s">
        <v>345</v>
      </c>
    </row>
    <row r="6" spans="1:12" s="5" customFormat="1" ht="11.25">
      <c r="A6" s="5" t="s">
        <v>998</v>
      </c>
      <c r="G6" s="5" t="s">
        <v>303</v>
      </c>
      <c r="L6" s="6">
        <v>1</v>
      </c>
    </row>
    <row r="7" spans="1:12" s="5" customFormat="1" ht="11.25">
      <c r="A7" s="5" t="s">
        <v>304</v>
      </c>
      <c r="F7" s="26" t="s">
        <v>994</v>
      </c>
      <c r="G7" s="5" t="s">
        <v>518</v>
      </c>
      <c r="L7" s="6">
        <v>1</v>
      </c>
    </row>
    <row r="8" spans="1:12" s="5" customFormat="1" ht="11.25">
      <c r="A8" s="5" t="s">
        <v>519</v>
      </c>
      <c r="G8" s="5" t="s">
        <v>520</v>
      </c>
      <c r="L8" s="6">
        <v>1</v>
      </c>
    </row>
    <row r="9" spans="1:7" s="5" customFormat="1" ht="11.25">
      <c r="A9" s="5" t="s">
        <v>521</v>
      </c>
      <c r="G9" s="5" t="s">
        <v>354</v>
      </c>
    </row>
    <row r="10" spans="1:12" s="5" customFormat="1" ht="11.25">
      <c r="A10" s="5" t="s">
        <v>340</v>
      </c>
      <c r="G10" s="5" t="s">
        <v>522</v>
      </c>
      <c r="L10" s="6">
        <v>51</v>
      </c>
    </row>
    <row r="11" spans="1:14" s="5" customFormat="1" ht="11.25">
      <c r="A11" s="5" t="s">
        <v>993</v>
      </c>
      <c r="G11" s="5" t="s">
        <v>108</v>
      </c>
      <c r="N11" s="6"/>
    </row>
    <row r="12" spans="1:7" s="5" customFormat="1" ht="11.25">
      <c r="A12" s="5" t="s">
        <v>523</v>
      </c>
      <c r="F12" s="6"/>
      <c r="G12" s="5" t="s">
        <v>109</v>
      </c>
    </row>
    <row r="13" spans="1:7" s="5" customFormat="1" ht="11.25">
      <c r="A13" s="5" t="s">
        <v>110</v>
      </c>
      <c r="G13" s="5" t="s">
        <v>369</v>
      </c>
    </row>
    <row r="14" spans="1:6" s="5" customFormat="1" ht="11.25">
      <c r="A14" s="5" t="s">
        <v>111</v>
      </c>
      <c r="F14" s="5">
        <v>2</v>
      </c>
    </row>
    <row r="15" spans="1:14" ht="18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</row>
    <row r="16" spans="1:14" ht="15" customHeight="1">
      <c r="A16" s="237" t="s">
        <v>112</v>
      </c>
      <c r="B16" s="238" t="s">
        <v>774</v>
      </c>
      <c r="C16" s="239"/>
      <c r="D16" s="240" t="s">
        <v>775</v>
      </c>
      <c r="E16" s="238" t="s">
        <v>776</v>
      </c>
      <c r="F16" s="241"/>
      <c r="G16" s="239"/>
      <c r="H16" s="240" t="s">
        <v>778</v>
      </c>
      <c r="I16" s="242" t="s">
        <v>779</v>
      </c>
      <c r="J16" s="242" t="s">
        <v>781</v>
      </c>
      <c r="K16" s="243" t="s">
        <v>122</v>
      </c>
      <c r="L16" s="238" t="s">
        <v>123</v>
      </c>
      <c r="M16" s="239"/>
      <c r="N16" s="240" t="s">
        <v>128</v>
      </c>
    </row>
    <row r="17" spans="1:14" ht="10.5" customHeight="1">
      <c r="A17" s="244" t="s">
        <v>773</v>
      </c>
      <c r="B17" s="245"/>
      <c r="C17" s="246"/>
      <c r="D17" s="247"/>
      <c r="E17" s="245" t="s">
        <v>777</v>
      </c>
      <c r="F17" s="248"/>
      <c r="G17" s="246"/>
      <c r="H17" s="247"/>
      <c r="I17" s="249" t="s">
        <v>780</v>
      </c>
      <c r="J17" s="249" t="s">
        <v>782</v>
      </c>
      <c r="K17" s="250"/>
      <c r="L17" s="245" t="s">
        <v>124</v>
      </c>
      <c r="M17" s="246"/>
      <c r="N17" s="247"/>
    </row>
    <row r="18" spans="1:14" ht="9.75" customHeight="1">
      <c r="A18" s="251"/>
      <c r="B18" s="245"/>
      <c r="C18" s="246"/>
      <c r="D18" s="247"/>
      <c r="E18" s="252"/>
      <c r="F18" s="253"/>
      <c r="G18" s="254"/>
      <c r="H18" s="247"/>
      <c r="I18" s="255"/>
      <c r="J18" s="249" t="s">
        <v>783</v>
      </c>
      <c r="K18" s="250"/>
      <c r="L18" s="245" t="s">
        <v>125</v>
      </c>
      <c r="M18" s="246"/>
      <c r="N18" s="247"/>
    </row>
    <row r="19" spans="1:14" ht="9.75" customHeight="1">
      <c r="A19" s="251"/>
      <c r="B19" s="245"/>
      <c r="C19" s="246"/>
      <c r="D19" s="247"/>
      <c r="E19" s="252"/>
      <c r="F19" s="253"/>
      <c r="G19" s="254"/>
      <c r="H19" s="247"/>
      <c r="I19" s="255"/>
      <c r="J19" s="255"/>
      <c r="K19" s="250"/>
      <c r="L19" s="245" t="s">
        <v>126</v>
      </c>
      <c r="M19" s="246"/>
      <c r="N19" s="247"/>
    </row>
    <row r="20" spans="1:14" ht="9.75" customHeight="1">
      <c r="A20" s="251"/>
      <c r="B20" s="256"/>
      <c r="C20" s="257"/>
      <c r="D20" s="247"/>
      <c r="E20" s="258"/>
      <c r="F20" s="259"/>
      <c r="G20" s="260"/>
      <c r="H20" s="247"/>
      <c r="I20" s="255"/>
      <c r="J20" s="255"/>
      <c r="K20" s="250"/>
      <c r="L20" s="256" t="s">
        <v>127</v>
      </c>
      <c r="M20" s="257"/>
      <c r="N20" s="247"/>
    </row>
    <row r="21" spans="1:14" ht="16.5" customHeight="1">
      <c r="A21" s="251"/>
      <c r="B21" s="240" t="s">
        <v>129</v>
      </c>
      <c r="C21" s="240" t="s">
        <v>773</v>
      </c>
      <c r="D21" s="247"/>
      <c r="E21" s="240" t="s">
        <v>130</v>
      </c>
      <c r="F21" s="240" t="s">
        <v>131</v>
      </c>
      <c r="G21" s="240" t="s">
        <v>132</v>
      </c>
      <c r="H21" s="247"/>
      <c r="I21" s="255"/>
      <c r="J21" s="255"/>
      <c r="K21" s="250"/>
      <c r="L21" s="240" t="s">
        <v>133</v>
      </c>
      <c r="M21" s="242" t="s">
        <v>134</v>
      </c>
      <c r="N21" s="247"/>
    </row>
    <row r="22" spans="1:14" ht="30">
      <c r="A22" s="261"/>
      <c r="B22" s="262"/>
      <c r="C22" s="262"/>
      <c r="D22" s="262"/>
      <c r="E22" s="262"/>
      <c r="F22" s="262"/>
      <c r="G22" s="262"/>
      <c r="H22" s="262"/>
      <c r="I22" s="263"/>
      <c r="J22" s="263"/>
      <c r="K22" s="264"/>
      <c r="L22" s="262"/>
      <c r="M22" s="265" t="s">
        <v>135</v>
      </c>
      <c r="N22" s="262"/>
    </row>
    <row r="23" spans="1:14" ht="20.25">
      <c r="A23" s="237" t="s">
        <v>876</v>
      </c>
      <c r="B23" s="242" t="s">
        <v>877</v>
      </c>
      <c r="C23" s="242" t="s">
        <v>136</v>
      </c>
      <c r="D23" s="242" t="s">
        <v>878</v>
      </c>
      <c r="E23" s="242" t="s">
        <v>879</v>
      </c>
      <c r="F23" s="242" t="s">
        <v>137</v>
      </c>
      <c r="G23" s="242" t="s">
        <v>138</v>
      </c>
      <c r="H23" s="242" t="s">
        <v>139</v>
      </c>
      <c r="I23" s="242" t="s">
        <v>140</v>
      </c>
      <c r="J23" s="242" t="s">
        <v>141</v>
      </c>
      <c r="K23" s="242" t="s">
        <v>142</v>
      </c>
      <c r="L23" s="242" t="s">
        <v>143</v>
      </c>
      <c r="M23" s="242" t="s">
        <v>144</v>
      </c>
      <c r="N23" s="242" t="s">
        <v>145</v>
      </c>
    </row>
    <row r="24" spans="1:14" s="1" customFormat="1" ht="16.5" customHeight="1">
      <c r="A24" s="266">
        <v>1100000</v>
      </c>
      <c r="B24" s="267" t="s">
        <v>355</v>
      </c>
      <c r="C24" s="268" t="s">
        <v>146</v>
      </c>
      <c r="D24" s="269">
        <v>24594.2</v>
      </c>
      <c r="E24" s="269"/>
      <c r="F24" s="269"/>
      <c r="G24" s="269"/>
      <c r="H24" s="269">
        <v>24744.2</v>
      </c>
      <c r="I24" s="269"/>
      <c r="J24" s="269">
        <f>J25+J34+J70+J79+J84+J107+J123</f>
        <v>20074.1</v>
      </c>
      <c r="K24" s="269">
        <f>K25+K34+K70+K79+K84+K107+K123</f>
        <v>20074.1</v>
      </c>
      <c r="L24" s="269">
        <f>K24-J24</f>
        <v>0</v>
      </c>
      <c r="M24" s="269"/>
      <c r="N24" s="269"/>
    </row>
    <row r="25" spans="1:14" s="2" customFormat="1" ht="54" customHeight="1">
      <c r="A25" s="266">
        <v>1110000</v>
      </c>
      <c r="B25" s="270" t="s">
        <v>868</v>
      </c>
      <c r="C25" s="268" t="s">
        <v>146</v>
      </c>
      <c r="D25" s="269">
        <v>19063.2</v>
      </c>
      <c r="E25" s="271"/>
      <c r="F25" s="271"/>
      <c r="G25" s="271"/>
      <c r="H25" s="269">
        <v>19063.2</v>
      </c>
      <c r="I25" s="271"/>
      <c r="J25" s="271">
        <f>J26</f>
        <v>16236.599999999999</v>
      </c>
      <c r="K25" s="271">
        <f>K26</f>
        <v>16236.599999999999</v>
      </c>
      <c r="L25" s="269">
        <f aca="true" t="shared" si="0" ref="L25:L88">K25-J25</f>
        <v>0</v>
      </c>
      <c r="M25" s="271"/>
      <c r="N25" s="271"/>
    </row>
    <row r="26" spans="1:14" s="2" customFormat="1" ht="18" customHeight="1">
      <c r="A26" s="266">
        <v>1110000</v>
      </c>
      <c r="B26" s="272" t="s">
        <v>223</v>
      </c>
      <c r="C26" s="268" t="s">
        <v>146</v>
      </c>
      <c r="D26" s="269">
        <v>19063.2</v>
      </c>
      <c r="E26" s="271"/>
      <c r="F26" s="271"/>
      <c r="G26" s="271"/>
      <c r="H26" s="269">
        <v>19063.2</v>
      </c>
      <c r="I26" s="271"/>
      <c r="J26" s="271">
        <f>J27+J28+J29+J30+J31+J32+J33</f>
        <v>16236.599999999999</v>
      </c>
      <c r="K26" s="271">
        <f>K27+K28+K29+K30+K31+K32+K33</f>
        <v>16236.599999999999</v>
      </c>
      <c r="L26" s="269">
        <f t="shared" si="0"/>
        <v>0</v>
      </c>
      <c r="M26" s="271"/>
      <c r="N26" s="271"/>
    </row>
    <row r="27" spans="1:14" s="2" customFormat="1" ht="22.5" customHeight="1">
      <c r="A27" s="266">
        <v>1111000</v>
      </c>
      <c r="B27" s="273" t="s">
        <v>224</v>
      </c>
      <c r="C27" s="274" t="s">
        <v>225</v>
      </c>
      <c r="D27" s="269">
        <v>16903.2</v>
      </c>
      <c r="E27" s="269"/>
      <c r="F27" s="269"/>
      <c r="G27" s="269"/>
      <c r="H27" s="269">
        <v>16903.2</v>
      </c>
      <c r="I27" s="269"/>
      <c r="J27" s="269">
        <v>14313.8</v>
      </c>
      <c r="K27" s="269">
        <v>14313.8</v>
      </c>
      <c r="L27" s="269">
        <f t="shared" si="0"/>
        <v>0</v>
      </c>
      <c r="M27" s="275"/>
      <c r="N27" s="275"/>
    </row>
    <row r="28" spans="1:14" s="2" customFormat="1" ht="21.75" customHeight="1">
      <c r="A28" s="276">
        <v>1112000</v>
      </c>
      <c r="B28" s="273" t="s">
        <v>226</v>
      </c>
      <c r="C28" s="274" t="s">
        <v>227</v>
      </c>
      <c r="D28" s="269">
        <v>2160</v>
      </c>
      <c r="E28" s="269"/>
      <c r="F28" s="269"/>
      <c r="G28" s="269"/>
      <c r="H28" s="269">
        <v>2160</v>
      </c>
      <c r="I28" s="269"/>
      <c r="J28" s="269">
        <v>1922.8</v>
      </c>
      <c r="K28" s="269">
        <v>1922.8</v>
      </c>
      <c r="L28" s="269">
        <f t="shared" si="0"/>
        <v>0</v>
      </c>
      <c r="M28" s="275"/>
      <c r="N28" s="275"/>
    </row>
    <row r="29" spans="1:14" s="2" customFormat="1" ht="17.25" customHeight="1" hidden="1">
      <c r="A29" s="276">
        <v>1113000</v>
      </c>
      <c r="B29" s="273" t="s">
        <v>228</v>
      </c>
      <c r="C29" s="274" t="s">
        <v>79</v>
      </c>
      <c r="D29" s="269"/>
      <c r="E29" s="269"/>
      <c r="F29" s="269"/>
      <c r="G29" s="269"/>
      <c r="H29" s="269"/>
      <c r="I29" s="269"/>
      <c r="J29" s="269"/>
      <c r="K29" s="269"/>
      <c r="L29" s="269">
        <f t="shared" si="0"/>
        <v>0</v>
      </c>
      <c r="M29" s="275"/>
      <c r="N29" s="275"/>
    </row>
    <row r="30" spans="1:14" s="2" customFormat="1" ht="40.5" customHeight="1" hidden="1">
      <c r="A30" s="276">
        <v>1114000</v>
      </c>
      <c r="B30" s="273" t="s">
        <v>229</v>
      </c>
      <c r="C30" s="274" t="s">
        <v>80</v>
      </c>
      <c r="D30" s="269"/>
      <c r="E30" s="269"/>
      <c r="F30" s="269"/>
      <c r="G30" s="269"/>
      <c r="H30" s="269"/>
      <c r="I30" s="269"/>
      <c r="J30" s="269"/>
      <c r="K30" s="269"/>
      <c r="L30" s="269">
        <f t="shared" si="0"/>
        <v>0</v>
      </c>
      <c r="M30" s="275"/>
      <c r="N30" s="275"/>
    </row>
    <row r="31" spans="1:14" s="2" customFormat="1" ht="12.75" customHeight="1" hidden="1">
      <c r="A31" s="276">
        <v>1115000</v>
      </c>
      <c r="B31" s="273" t="s">
        <v>230</v>
      </c>
      <c r="C31" s="274" t="s">
        <v>81</v>
      </c>
      <c r="D31" s="269"/>
      <c r="E31" s="269"/>
      <c r="F31" s="269"/>
      <c r="G31" s="269"/>
      <c r="H31" s="269"/>
      <c r="I31" s="269"/>
      <c r="J31" s="269"/>
      <c r="K31" s="269"/>
      <c r="L31" s="269">
        <f t="shared" si="0"/>
        <v>0</v>
      </c>
      <c r="M31" s="275"/>
      <c r="N31" s="275"/>
    </row>
    <row r="32" spans="1:14" s="2" customFormat="1" ht="17.25" customHeight="1" hidden="1">
      <c r="A32" s="276">
        <v>1116000</v>
      </c>
      <c r="B32" s="273" t="s">
        <v>231</v>
      </c>
      <c r="C32" s="274" t="s">
        <v>346</v>
      </c>
      <c r="D32" s="269"/>
      <c r="E32" s="269"/>
      <c r="F32" s="269"/>
      <c r="G32" s="269"/>
      <c r="H32" s="269"/>
      <c r="I32" s="269"/>
      <c r="J32" s="269"/>
      <c r="K32" s="269"/>
      <c r="L32" s="269">
        <f t="shared" si="0"/>
        <v>0</v>
      </c>
      <c r="M32" s="275"/>
      <c r="N32" s="275"/>
    </row>
    <row r="33" spans="1:14" s="2" customFormat="1" ht="21" customHeight="1" hidden="1">
      <c r="A33" s="266">
        <v>1117000</v>
      </c>
      <c r="B33" s="273" t="s">
        <v>232</v>
      </c>
      <c r="C33" s="274" t="s">
        <v>347</v>
      </c>
      <c r="D33" s="269"/>
      <c r="E33" s="269"/>
      <c r="F33" s="269"/>
      <c r="G33" s="269"/>
      <c r="H33" s="269"/>
      <c r="I33" s="269"/>
      <c r="J33" s="269"/>
      <c r="K33" s="269"/>
      <c r="L33" s="269">
        <f t="shared" si="0"/>
        <v>0</v>
      </c>
      <c r="M33" s="275"/>
      <c r="N33" s="275"/>
    </row>
    <row r="34" spans="1:14" s="2" customFormat="1" ht="22.5" customHeight="1">
      <c r="A34" s="266">
        <v>1120000</v>
      </c>
      <c r="B34" s="273" t="s">
        <v>233</v>
      </c>
      <c r="C34" s="268" t="s">
        <v>146</v>
      </c>
      <c r="D34" s="269">
        <v>4731</v>
      </c>
      <c r="E34" s="269"/>
      <c r="F34" s="269"/>
      <c r="G34" s="269"/>
      <c r="H34" s="269">
        <v>4831</v>
      </c>
      <c r="I34" s="269"/>
      <c r="J34" s="269">
        <f>J35+J43+J47+J56+J58+J61</f>
        <v>3791</v>
      </c>
      <c r="K34" s="269">
        <f>K35+K43+K47+K56+K58+K61</f>
        <v>3791</v>
      </c>
      <c r="L34" s="269">
        <f t="shared" si="0"/>
        <v>0</v>
      </c>
      <c r="M34" s="275"/>
      <c r="N34" s="275"/>
    </row>
    <row r="35" spans="1:14" s="2" customFormat="1" ht="12" customHeight="1">
      <c r="A35" s="266">
        <v>1121000</v>
      </c>
      <c r="B35" s="277" t="s">
        <v>234</v>
      </c>
      <c r="C35" s="278"/>
      <c r="D35" s="269">
        <v>2096</v>
      </c>
      <c r="E35" s="269"/>
      <c r="F35" s="269"/>
      <c r="G35" s="269"/>
      <c r="H35" s="269">
        <v>2096</v>
      </c>
      <c r="I35" s="269"/>
      <c r="J35" s="269">
        <f>J36+J37+J38+J39+J40+J41+J42</f>
        <v>1821.3</v>
      </c>
      <c r="K35" s="269">
        <f>K36+K37+K38+K39+K40+K41+K42</f>
        <v>1821.3</v>
      </c>
      <c r="L35" s="269">
        <f t="shared" si="0"/>
        <v>0</v>
      </c>
      <c r="M35" s="275"/>
      <c r="N35" s="275"/>
    </row>
    <row r="36" spans="1:14" s="2" customFormat="1" ht="20.25" customHeight="1" hidden="1">
      <c r="A36" s="276">
        <v>1121100</v>
      </c>
      <c r="B36" s="273" t="s">
        <v>235</v>
      </c>
      <c r="C36" s="274" t="s">
        <v>348</v>
      </c>
      <c r="D36" s="269"/>
      <c r="E36" s="269"/>
      <c r="F36" s="269"/>
      <c r="G36" s="269"/>
      <c r="H36" s="269"/>
      <c r="I36" s="269"/>
      <c r="J36" s="269"/>
      <c r="K36" s="269"/>
      <c r="L36" s="269">
        <f t="shared" si="0"/>
        <v>0</v>
      </c>
      <c r="M36" s="275"/>
      <c r="N36" s="275"/>
    </row>
    <row r="37" spans="1:14" s="2" customFormat="1" ht="10.5" customHeight="1">
      <c r="A37" s="276">
        <v>1121200</v>
      </c>
      <c r="B37" s="277" t="s">
        <v>1042</v>
      </c>
      <c r="C37" s="274" t="s">
        <v>349</v>
      </c>
      <c r="D37" s="269">
        <v>1100</v>
      </c>
      <c r="E37" s="269"/>
      <c r="F37" s="269"/>
      <c r="G37" s="269"/>
      <c r="H37" s="269">
        <v>1100</v>
      </c>
      <c r="I37" s="269"/>
      <c r="J37" s="269">
        <v>931.1</v>
      </c>
      <c r="K37" s="269">
        <v>931.1</v>
      </c>
      <c r="L37" s="269">
        <f t="shared" si="0"/>
        <v>0</v>
      </c>
      <c r="M37" s="275"/>
      <c r="N37" s="275"/>
    </row>
    <row r="38" spans="1:14" s="2" customFormat="1" ht="11.25" customHeight="1" hidden="1">
      <c r="A38" s="276">
        <v>1121300</v>
      </c>
      <c r="B38" s="273" t="s">
        <v>236</v>
      </c>
      <c r="C38" s="274" t="s">
        <v>350</v>
      </c>
      <c r="D38" s="269"/>
      <c r="E38" s="269"/>
      <c r="F38" s="269"/>
      <c r="G38" s="269"/>
      <c r="H38" s="279"/>
      <c r="I38" s="269"/>
      <c r="J38" s="269"/>
      <c r="K38" s="269"/>
      <c r="L38" s="269">
        <f t="shared" si="0"/>
        <v>0</v>
      </c>
      <c r="M38" s="275"/>
      <c r="N38" s="275"/>
    </row>
    <row r="39" spans="1:14" s="2" customFormat="1" ht="11.25" customHeight="1">
      <c r="A39" s="276">
        <v>1121400</v>
      </c>
      <c r="B39" s="273" t="s">
        <v>830</v>
      </c>
      <c r="C39" s="274" t="s">
        <v>351</v>
      </c>
      <c r="D39" s="269">
        <v>300</v>
      </c>
      <c r="E39" s="269"/>
      <c r="F39" s="269"/>
      <c r="G39" s="269"/>
      <c r="H39" s="269">
        <v>300</v>
      </c>
      <c r="I39" s="269"/>
      <c r="J39" s="269">
        <v>217.2</v>
      </c>
      <c r="K39" s="269">
        <v>217.2</v>
      </c>
      <c r="L39" s="269">
        <f t="shared" si="0"/>
        <v>0</v>
      </c>
      <c r="M39" s="275"/>
      <c r="N39" s="275"/>
    </row>
    <row r="40" spans="1:14" s="2" customFormat="1" ht="11.25" customHeight="1">
      <c r="A40" s="276">
        <v>1121500</v>
      </c>
      <c r="B40" s="273" t="s">
        <v>831</v>
      </c>
      <c r="C40" s="274" t="s">
        <v>352</v>
      </c>
      <c r="D40" s="269">
        <v>40</v>
      </c>
      <c r="E40" s="269"/>
      <c r="F40" s="269"/>
      <c r="G40" s="269"/>
      <c r="H40" s="269">
        <v>40</v>
      </c>
      <c r="I40" s="269"/>
      <c r="J40" s="269">
        <v>32</v>
      </c>
      <c r="K40" s="269">
        <v>32</v>
      </c>
      <c r="L40" s="269">
        <f t="shared" si="0"/>
        <v>0</v>
      </c>
      <c r="M40" s="275"/>
      <c r="N40" s="275"/>
    </row>
    <row r="41" spans="1:14" s="2" customFormat="1" ht="21.75" customHeight="1">
      <c r="A41" s="276">
        <v>1121600</v>
      </c>
      <c r="B41" s="273" t="s">
        <v>832</v>
      </c>
      <c r="C41" s="274" t="s">
        <v>353</v>
      </c>
      <c r="D41" s="269">
        <v>540</v>
      </c>
      <c r="E41" s="269"/>
      <c r="F41" s="269"/>
      <c r="G41" s="269"/>
      <c r="H41" s="269">
        <v>540</v>
      </c>
      <c r="I41" s="269"/>
      <c r="J41" s="269">
        <v>561</v>
      </c>
      <c r="K41" s="269">
        <v>561</v>
      </c>
      <c r="L41" s="269">
        <f t="shared" si="0"/>
        <v>0</v>
      </c>
      <c r="M41" s="275"/>
      <c r="N41" s="275"/>
    </row>
    <row r="42" spans="1:14" s="2" customFormat="1" ht="12" customHeight="1">
      <c r="A42" s="276">
        <v>1121700</v>
      </c>
      <c r="B42" s="273" t="s">
        <v>833</v>
      </c>
      <c r="C42" s="274" t="s">
        <v>910</v>
      </c>
      <c r="D42" s="269">
        <v>116</v>
      </c>
      <c r="E42" s="269"/>
      <c r="F42" s="269"/>
      <c r="G42" s="269"/>
      <c r="H42" s="269">
        <v>116</v>
      </c>
      <c r="I42" s="269"/>
      <c r="J42" s="269">
        <v>80</v>
      </c>
      <c r="K42" s="269">
        <v>80</v>
      </c>
      <c r="L42" s="269">
        <f t="shared" si="0"/>
        <v>0</v>
      </c>
      <c r="M42" s="275"/>
      <c r="N42" s="275"/>
    </row>
    <row r="43" spans="1:14" s="2" customFormat="1" ht="21.75" customHeight="1">
      <c r="A43" s="266">
        <v>1122000</v>
      </c>
      <c r="B43" s="277" t="s">
        <v>840</v>
      </c>
      <c r="C43" s="268" t="s">
        <v>146</v>
      </c>
      <c r="D43" s="269">
        <v>100</v>
      </c>
      <c r="E43" s="269"/>
      <c r="F43" s="269"/>
      <c r="G43" s="269"/>
      <c r="H43" s="269">
        <v>100</v>
      </c>
      <c r="I43" s="269"/>
      <c r="J43" s="269">
        <f>J44+J45+J46</f>
        <v>30.4</v>
      </c>
      <c r="K43" s="269">
        <f>K44+K45+K46</f>
        <v>30.4</v>
      </c>
      <c r="L43" s="269">
        <f t="shared" si="0"/>
        <v>0</v>
      </c>
      <c r="M43" s="275"/>
      <c r="N43" s="275"/>
    </row>
    <row r="44" spans="1:14" s="2" customFormat="1" ht="12" customHeight="1">
      <c r="A44" s="266">
        <v>1122100</v>
      </c>
      <c r="B44" s="273" t="s">
        <v>841</v>
      </c>
      <c r="C44" s="274" t="s">
        <v>911</v>
      </c>
      <c r="D44" s="269">
        <v>100</v>
      </c>
      <c r="E44" s="269"/>
      <c r="F44" s="269"/>
      <c r="G44" s="269"/>
      <c r="H44" s="269">
        <v>100</v>
      </c>
      <c r="I44" s="269"/>
      <c r="J44" s="269">
        <v>30.4</v>
      </c>
      <c r="K44" s="269">
        <v>30.4</v>
      </c>
      <c r="L44" s="269">
        <f t="shared" si="0"/>
        <v>0</v>
      </c>
      <c r="M44" s="275"/>
      <c r="N44" s="275"/>
    </row>
    <row r="45" spans="1:14" s="2" customFormat="1" ht="22.5" customHeight="1" hidden="1">
      <c r="A45" s="266">
        <v>1122200</v>
      </c>
      <c r="B45" s="273" t="s">
        <v>842</v>
      </c>
      <c r="C45" s="274" t="s">
        <v>912</v>
      </c>
      <c r="D45" s="269"/>
      <c r="E45" s="269"/>
      <c r="F45" s="269"/>
      <c r="G45" s="269"/>
      <c r="H45" s="269"/>
      <c r="I45" s="269"/>
      <c r="J45" s="269"/>
      <c r="K45" s="269"/>
      <c r="L45" s="269">
        <f t="shared" si="0"/>
        <v>0</v>
      </c>
      <c r="M45" s="275"/>
      <c r="N45" s="275"/>
    </row>
    <row r="46" spans="1:14" s="2" customFormat="1" ht="12" customHeight="1" hidden="1">
      <c r="A46" s="266">
        <v>1122300</v>
      </c>
      <c r="B46" s="273" t="s">
        <v>843</v>
      </c>
      <c r="C46" s="274" t="s">
        <v>913</v>
      </c>
      <c r="D46" s="269"/>
      <c r="E46" s="269"/>
      <c r="F46" s="269"/>
      <c r="G46" s="269"/>
      <c r="H46" s="269"/>
      <c r="I46" s="269"/>
      <c r="J46" s="269"/>
      <c r="K46" s="269"/>
      <c r="L46" s="269">
        <f t="shared" si="0"/>
        <v>0</v>
      </c>
      <c r="M46" s="275"/>
      <c r="N46" s="275"/>
    </row>
    <row r="47" spans="1:14" s="2" customFormat="1" ht="21.75" customHeight="1">
      <c r="A47" s="266">
        <v>1123000</v>
      </c>
      <c r="B47" s="277" t="s">
        <v>844</v>
      </c>
      <c r="C47" s="268" t="s">
        <v>146</v>
      </c>
      <c r="D47" s="269">
        <v>435</v>
      </c>
      <c r="E47" s="269"/>
      <c r="F47" s="269"/>
      <c r="G47" s="269"/>
      <c r="H47" s="269">
        <v>435</v>
      </c>
      <c r="I47" s="269"/>
      <c r="J47" s="269">
        <f>J48+J49+J50+J51+J52+J53+J54+J55</f>
        <v>46</v>
      </c>
      <c r="K47" s="269">
        <f>K48+K49+K50+K51+K52+K53+K54+K55</f>
        <v>46</v>
      </c>
      <c r="L47" s="269">
        <f t="shared" si="0"/>
        <v>0</v>
      </c>
      <c r="M47" s="275"/>
      <c r="N47" s="275"/>
    </row>
    <row r="48" spans="1:14" s="2" customFormat="1" ht="13.5" customHeight="1" hidden="1">
      <c r="A48" s="266">
        <v>1123100</v>
      </c>
      <c r="B48" s="273" t="s">
        <v>845</v>
      </c>
      <c r="C48" s="274" t="s">
        <v>914</v>
      </c>
      <c r="D48" s="269"/>
      <c r="E48" s="269"/>
      <c r="F48" s="269"/>
      <c r="G48" s="269"/>
      <c r="H48" s="269"/>
      <c r="I48" s="269"/>
      <c r="J48" s="269"/>
      <c r="K48" s="269"/>
      <c r="L48" s="269">
        <f t="shared" si="0"/>
        <v>0</v>
      </c>
      <c r="M48" s="275"/>
      <c r="N48" s="275"/>
    </row>
    <row r="49" spans="1:14" s="2" customFormat="1" ht="13.5" customHeight="1">
      <c r="A49" s="266">
        <v>1123200</v>
      </c>
      <c r="B49" s="273" t="s">
        <v>846</v>
      </c>
      <c r="C49" s="274" t="s">
        <v>915</v>
      </c>
      <c r="D49" s="269">
        <v>35</v>
      </c>
      <c r="E49" s="269"/>
      <c r="F49" s="269"/>
      <c r="G49" s="269"/>
      <c r="H49" s="279">
        <v>35</v>
      </c>
      <c r="I49" s="269"/>
      <c r="J49" s="269"/>
      <c r="K49" s="269"/>
      <c r="L49" s="269">
        <f t="shared" si="0"/>
        <v>0</v>
      </c>
      <c r="M49" s="275"/>
      <c r="N49" s="275"/>
    </row>
    <row r="50" spans="1:14" s="2" customFormat="1" ht="12" customHeight="1" hidden="1">
      <c r="A50" s="266">
        <v>1123300</v>
      </c>
      <c r="B50" s="273" t="s">
        <v>847</v>
      </c>
      <c r="C50" s="274" t="s">
        <v>916</v>
      </c>
      <c r="D50" s="269"/>
      <c r="E50" s="269"/>
      <c r="F50" s="269"/>
      <c r="G50" s="269"/>
      <c r="H50" s="269"/>
      <c r="I50" s="269"/>
      <c r="J50" s="269"/>
      <c r="K50" s="269"/>
      <c r="L50" s="269">
        <f t="shared" si="0"/>
        <v>0</v>
      </c>
      <c r="M50" s="275"/>
      <c r="N50" s="275"/>
    </row>
    <row r="51" spans="1:14" s="2" customFormat="1" ht="14.25" customHeight="1">
      <c r="A51" s="266">
        <v>1123400</v>
      </c>
      <c r="B51" s="273" t="s">
        <v>848</v>
      </c>
      <c r="C51" s="274" t="s">
        <v>917</v>
      </c>
      <c r="D51" s="269">
        <v>60</v>
      </c>
      <c r="E51" s="269"/>
      <c r="F51" s="269"/>
      <c r="G51" s="269"/>
      <c r="H51" s="269">
        <v>60</v>
      </c>
      <c r="I51" s="269"/>
      <c r="J51" s="269">
        <v>16</v>
      </c>
      <c r="K51" s="269">
        <v>16</v>
      </c>
      <c r="L51" s="269">
        <f t="shared" si="0"/>
        <v>0</v>
      </c>
      <c r="M51" s="275"/>
      <c r="N51" s="275"/>
    </row>
    <row r="52" spans="1:14" s="2" customFormat="1" ht="12" customHeight="1">
      <c r="A52" s="266">
        <v>1123500</v>
      </c>
      <c r="B52" s="280" t="s">
        <v>849</v>
      </c>
      <c r="C52" s="281">
        <v>423500</v>
      </c>
      <c r="D52" s="269">
        <v>240</v>
      </c>
      <c r="E52" s="269"/>
      <c r="F52" s="269"/>
      <c r="G52" s="269"/>
      <c r="H52" s="279">
        <v>240</v>
      </c>
      <c r="I52" s="269"/>
      <c r="J52" s="269"/>
      <c r="K52" s="269"/>
      <c r="L52" s="269">
        <f t="shared" si="0"/>
        <v>0</v>
      </c>
      <c r="M52" s="275"/>
      <c r="N52" s="275"/>
    </row>
    <row r="53" spans="1:14" s="2" customFormat="1" ht="12" customHeight="1" hidden="1">
      <c r="A53" s="266">
        <v>1123600</v>
      </c>
      <c r="B53" s="273" t="s">
        <v>850</v>
      </c>
      <c r="C53" s="274" t="s">
        <v>918</v>
      </c>
      <c r="D53" s="269"/>
      <c r="E53" s="269"/>
      <c r="F53" s="269"/>
      <c r="G53" s="269"/>
      <c r="H53" s="279"/>
      <c r="I53" s="269"/>
      <c r="J53" s="269"/>
      <c r="K53" s="269"/>
      <c r="L53" s="269">
        <f t="shared" si="0"/>
        <v>0</v>
      </c>
      <c r="M53" s="275"/>
      <c r="N53" s="275"/>
    </row>
    <row r="54" spans="1:14" s="2" customFormat="1" ht="12" customHeight="1" hidden="1">
      <c r="A54" s="266">
        <v>1123700</v>
      </c>
      <c r="B54" s="273" t="s">
        <v>851</v>
      </c>
      <c r="C54" s="274" t="s">
        <v>919</v>
      </c>
      <c r="D54" s="269"/>
      <c r="E54" s="269"/>
      <c r="F54" s="269"/>
      <c r="G54" s="269"/>
      <c r="H54" s="269"/>
      <c r="I54" s="269"/>
      <c r="J54" s="269"/>
      <c r="K54" s="269"/>
      <c r="L54" s="269">
        <f t="shared" si="0"/>
        <v>0</v>
      </c>
      <c r="M54" s="275"/>
      <c r="N54" s="275"/>
    </row>
    <row r="55" spans="1:14" s="2" customFormat="1" ht="12" customHeight="1">
      <c r="A55" s="266">
        <v>1123800</v>
      </c>
      <c r="B55" s="273" t="s">
        <v>852</v>
      </c>
      <c r="C55" s="274" t="s">
        <v>920</v>
      </c>
      <c r="D55" s="269">
        <v>100</v>
      </c>
      <c r="E55" s="269"/>
      <c r="F55" s="269"/>
      <c r="G55" s="269"/>
      <c r="H55" s="269">
        <v>100</v>
      </c>
      <c r="I55" s="269"/>
      <c r="J55" s="269">
        <v>30</v>
      </c>
      <c r="K55" s="269">
        <v>30</v>
      </c>
      <c r="L55" s="269">
        <f t="shared" si="0"/>
        <v>0</v>
      </c>
      <c r="M55" s="275"/>
      <c r="N55" s="275"/>
    </row>
    <row r="56" spans="1:14" s="2" customFormat="1" ht="21" customHeight="1">
      <c r="A56" s="266">
        <v>1124000</v>
      </c>
      <c r="B56" s="277" t="s">
        <v>853</v>
      </c>
      <c r="C56" s="268" t="s">
        <v>146</v>
      </c>
      <c r="D56" s="269">
        <v>0</v>
      </c>
      <c r="E56" s="269"/>
      <c r="F56" s="269"/>
      <c r="G56" s="269"/>
      <c r="H56" s="269">
        <v>0</v>
      </c>
      <c r="I56" s="269"/>
      <c r="J56" s="269">
        <f>J57</f>
        <v>0</v>
      </c>
      <c r="K56" s="269">
        <f>K57</f>
        <v>0</v>
      </c>
      <c r="L56" s="269">
        <f t="shared" si="0"/>
        <v>0</v>
      </c>
      <c r="M56" s="275"/>
      <c r="N56" s="275"/>
    </row>
    <row r="57" spans="1:14" s="2" customFormat="1" ht="15" customHeight="1">
      <c r="A57" s="266">
        <v>1124100</v>
      </c>
      <c r="B57" s="273" t="s">
        <v>854</v>
      </c>
      <c r="C57" s="274" t="s">
        <v>921</v>
      </c>
      <c r="D57" s="269"/>
      <c r="E57" s="269"/>
      <c r="F57" s="269"/>
      <c r="G57" s="269"/>
      <c r="H57" s="269"/>
      <c r="I57" s="269"/>
      <c r="J57" s="269"/>
      <c r="K57" s="269"/>
      <c r="L57" s="269">
        <f t="shared" si="0"/>
        <v>0</v>
      </c>
      <c r="M57" s="275"/>
      <c r="N57" s="275"/>
    </row>
    <row r="58" spans="1:14" s="2" customFormat="1" ht="21.75" customHeight="1">
      <c r="A58" s="266">
        <v>1125000</v>
      </c>
      <c r="B58" s="277" t="s">
        <v>855</v>
      </c>
      <c r="C58" s="268" t="s">
        <v>146</v>
      </c>
      <c r="D58" s="269">
        <v>100</v>
      </c>
      <c r="E58" s="269"/>
      <c r="F58" s="269"/>
      <c r="G58" s="269"/>
      <c r="H58" s="269">
        <v>100</v>
      </c>
      <c r="I58" s="269"/>
      <c r="J58" s="269">
        <f>J59+J60</f>
        <v>0</v>
      </c>
      <c r="K58" s="269">
        <f>K59+K60</f>
        <v>0</v>
      </c>
      <c r="L58" s="269">
        <f t="shared" si="0"/>
        <v>0</v>
      </c>
      <c r="M58" s="275"/>
      <c r="N58" s="275"/>
    </row>
    <row r="59" spans="1:14" s="2" customFormat="1" ht="21" customHeight="1" hidden="1">
      <c r="A59" s="266">
        <v>1125100</v>
      </c>
      <c r="B59" s="273" t="s">
        <v>856</v>
      </c>
      <c r="C59" s="274" t="s">
        <v>922</v>
      </c>
      <c r="D59" s="269"/>
      <c r="E59" s="269"/>
      <c r="F59" s="269"/>
      <c r="G59" s="269"/>
      <c r="H59" s="269"/>
      <c r="I59" s="269"/>
      <c r="J59" s="269"/>
      <c r="K59" s="269"/>
      <c r="L59" s="269">
        <f t="shared" si="0"/>
        <v>0</v>
      </c>
      <c r="M59" s="275"/>
      <c r="N59" s="275"/>
    </row>
    <row r="60" spans="1:14" s="2" customFormat="1" ht="22.5" customHeight="1">
      <c r="A60" s="266">
        <v>1125200</v>
      </c>
      <c r="B60" s="273" t="s">
        <v>857</v>
      </c>
      <c r="C60" s="274" t="s">
        <v>923</v>
      </c>
      <c r="D60" s="269">
        <v>100</v>
      </c>
      <c r="E60" s="269"/>
      <c r="F60" s="269"/>
      <c r="G60" s="269"/>
      <c r="H60" s="269">
        <v>100</v>
      </c>
      <c r="I60" s="269"/>
      <c r="J60" s="269"/>
      <c r="K60" s="269"/>
      <c r="L60" s="269">
        <f t="shared" si="0"/>
        <v>0</v>
      </c>
      <c r="M60" s="275"/>
      <c r="N60" s="275"/>
    </row>
    <row r="61" spans="1:14" s="2" customFormat="1" ht="13.5" customHeight="1">
      <c r="A61" s="266">
        <v>1126000</v>
      </c>
      <c r="B61" s="277" t="s">
        <v>858</v>
      </c>
      <c r="C61" s="268" t="s">
        <v>146</v>
      </c>
      <c r="D61" s="269">
        <v>2000</v>
      </c>
      <c r="E61" s="269"/>
      <c r="F61" s="269"/>
      <c r="G61" s="269"/>
      <c r="H61" s="269">
        <v>2100</v>
      </c>
      <c r="I61" s="269"/>
      <c r="J61" s="269">
        <f>J62+J63+J64+J65+J66+J67+J68+J69</f>
        <v>1893.3</v>
      </c>
      <c r="K61" s="269">
        <f>K62+K63+K64+K65+K66+K67+K68+K69</f>
        <v>1893.3</v>
      </c>
      <c r="L61" s="269">
        <f t="shared" si="0"/>
        <v>0</v>
      </c>
      <c r="M61" s="275"/>
      <c r="N61" s="275"/>
    </row>
    <row r="62" spans="1:14" s="2" customFormat="1" ht="12" customHeight="1">
      <c r="A62" s="266">
        <v>1126100</v>
      </c>
      <c r="B62" s="273" t="s">
        <v>859</v>
      </c>
      <c r="C62" s="274" t="s">
        <v>924</v>
      </c>
      <c r="D62" s="269">
        <v>300</v>
      </c>
      <c r="E62" s="269"/>
      <c r="F62" s="269"/>
      <c r="G62" s="269"/>
      <c r="H62" s="269">
        <v>300</v>
      </c>
      <c r="I62" s="269"/>
      <c r="J62" s="269">
        <v>299.2</v>
      </c>
      <c r="K62" s="269">
        <v>299.2</v>
      </c>
      <c r="L62" s="269">
        <f t="shared" si="0"/>
        <v>0</v>
      </c>
      <c r="M62" s="275"/>
      <c r="N62" s="275"/>
    </row>
    <row r="63" spans="1:14" s="2" customFormat="1" ht="13.5" customHeight="1" hidden="1">
      <c r="A63" s="266">
        <v>1126200</v>
      </c>
      <c r="B63" s="273" t="s">
        <v>860</v>
      </c>
      <c r="C63" s="274" t="s">
        <v>925</v>
      </c>
      <c r="D63" s="269"/>
      <c r="E63" s="269"/>
      <c r="F63" s="269"/>
      <c r="G63" s="269"/>
      <c r="H63" s="269"/>
      <c r="I63" s="269"/>
      <c r="J63" s="269"/>
      <c r="K63" s="269"/>
      <c r="L63" s="269">
        <f t="shared" si="0"/>
        <v>0</v>
      </c>
      <c r="M63" s="275"/>
      <c r="N63" s="275"/>
    </row>
    <row r="64" spans="1:14" s="2" customFormat="1" ht="13.5" customHeight="1" hidden="1">
      <c r="A64" s="266">
        <v>1126300</v>
      </c>
      <c r="B64" s="273" t="s">
        <v>861</v>
      </c>
      <c r="C64" s="274" t="s">
        <v>926</v>
      </c>
      <c r="D64" s="269"/>
      <c r="E64" s="269"/>
      <c r="F64" s="269"/>
      <c r="G64" s="269"/>
      <c r="H64" s="269"/>
      <c r="I64" s="269"/>
      <c r="J64" s="269"/>
      <c r="K64" s="269"/>
      <c r="L64" s="269">
        <f t="shared" si="0"/>
        <v>0</v>
      </c>
      <c r="M64" s="275"/>
      <c r="N64" s="275"/>
    </row>
    <row r="65" spans="1:14" s="2" customFormat="1" ht="13.5" customHeight="1">
      <c r="A65" s="276">
        <v>1126400</v>
      </c>
      <c r="B65" s="282" t="s">
        <v>862</v>
      </c>
      <c r="C65" s="274" t="s">
        <v>7</v>
      </c>
      <c r="D65" s="269">
        <v>1200</v>
      </c>
      <c r="E65" s="269"/>
      <c r="F65" s="269"/>
      <c r="G65" s="269"/>
      <c r="H65" s="269">
        <v>1500</v>
      </c>
      <c r="I65" s="269"/>
      <c r="J65" s="269">
        <v>1294.1</v>
      </c>
      <c r="K65" s="269">
        <v>1294.1</v>
      </c>
      <c r="L65" s="269">
        <f t="shared" si="0"/>
        <v>0</v>
      </c>
      <c r="M65" s="275"/>
      <c r="N65" s="275"/>
    </row>
    <row r="66" spans="1:14" s="2" customFormat="1" ht="13.5" customHeight="1" hidden="1">
      <c r="A66" s="266">
        <v>1126500</v>
      </c>
      <c r="B66" s="282" t="s">
        <v>863</v>
      </c>
      <c r="C66" s="274" t="s">
        <v>8</v>
      </c>
      <c r="D66" s="269"/>
      <c r="E66" s="269"/>
      <c r="F66" s="269"/>
      <c r="G66" s="269"/>
      <c r="H66" s="269"/>
      <c r="I66" s="269"/>
      <c r="J66" s="269"/>
      <c r="K66" s="269"/>
      <c r="L66" s="269">
        <f t="shared" si="0"/>
        <v>0</v>
      </c>
      <c r="M66" s="275"/>
      <c r="N66" s="275"/>
    </row>
    <row r="67" spans="1:14" s="2" customFormat="1" ht="13.5" customHeight="1" hidden="1">
      <c r="A67" s="276">
        <v>1126600</v>
      </c>
      <c r="B67" s="282" t="s">
        <v>864</v>
      </c>
      <c r="C67" s="274" t="s">
        <v>9</v>
      </c>
      <c r="D67" s="269"/>
      <c r="E67" s="269"/>
      <c r="F67" s="269"/>
      <c r="G67" s="269"/>
      <c r="H67" s="269"/>
      <c r="I67" s="269"/>
      <c r="J67" s="269"/>
      <c r="K67" s="269"/>
      <c r="L67" s="269">
        <f t="shared" si="0"/>
        <v>0</v>
      </c>
      <c r="M67" s="275"/>
      <c r="N67" s="275"/>
    </row>
    <row r="68" spans="1:14" s="2" customFormat="1" ht="13.5" customHeight="1" hidden="1">
      <c r="A68" s="276">
        <v>1126700</v>
      </c>
      <c r="B68" s="282" t="s">
        <v>865</v>
      </c>
      <c r="C68" s="274" t="s">
        <v>10</v>
      </c>
      <c r="D68" s="269"/>
      <c r="E68" s="269"/>
      <c r="F68" s="269"/>
      <c r="G68" s="269"/>
      <c r="H68" s="269"/>
      <c r="I68" s="269"/>
      <c r="J68" s="269"/>
      <c r="K68" s="269"/>
      <c r="L68" s="269">
        <f t="shared" si="0"/>
        <v>0</v>
      </c>
      <c r="M68" s="275"/>
      <c r="N68" s="275"/>
    </row>
    <row r="69" spans="1:14" s="2" customFormat="1" ht="13.5" customHeight="1">
      <c r="A69" s="276">
        <v>1126800</v>
      </c>
      <c r="B69" s="282" t="s">
        <v>866</v>
      </c>
      <c r="C69" s="274" t="s">
        <v>149</v>
      </c>
      <c r="D69" s="269">
        <v>500</v>
      </c>
      <c r="E69" s="269"/>
      <c r="F69" s="269"/>
      <c r="G69" s="269"/>
      <c r="H69" s="269">
        <v>300</v>
      </c>
      <c r="I69" s="269"/>
      <c r="J69" s="269">
        <v>300</v>
      </c>
      <c r="K69" s="269">
        <v>300</v>
      </c>
      <c r="L69" s="269">
        <f t="shared" si="0"/>
        <v>0</v>
      </c>
      <c r="M69" s="275"/>
      <c r="N69" s="275"/>
    </row>
    <row r="70" spans="1:14" s="2" customFormat="1" ht="13.5" customHeight="1">
      <c r="A70" s="276">
        <v>1130000</v>
      </c>
      <c r="B70" s="283" t="s">
        <v>867</v>
      </c>
      <c r="C70" s="268" t="s">
        <v>146</v>
      </c>
      <c r="D70" s="269">
        <v>0</v>
      </c>
      <c r="E70" s="269"/>
      <c r="F70" s="269"/>
      <c r="G70" s="269"/>
      <c r="H70" s="269">
        <v>0</v>
      </c>
      <c r="I70" s="269"/>
      <c r="J70" s="269">
        <f>J71+J72+J73+J74+J75+J76+J77+J78</f>
        <v>0</v>
      </c>
      <c r="K70" s="269">
        <f>K71+K72+K73+K74+K75+K76+K77+K78</f>
        <v>0</v>
      </c>
      <c r="L70" s="269">
        <f t="shared" si="0"/>
        <v>0</v>
      </c>
      <c r="M70" s="275"/>
      <c r="N70" s="275"/>
    </row>
    <row r="71" spans="1:14" s="2" customFormat="1" ht="13.5" customHeight="1" hidden="1">
      <c r="A71" s="276">
        <v>1130100</v>
      </c>
      <c r="B71" s="282" t="s">
        <v>301</v>
      </c>
      <c r="C71" s="274" t="s">
        <v>150</v>
      </c>
      <c r="D71" s="269"/>
      <c r="E71" s="269"/>
      <c r="F71" s="269"/>
      <c r="G71" s="269"/>
      <c r="H71" s="269"/>
      <c r="I71" s="269"/>
      <c r="J71" s="269"/>
      <c r="K71" s="269"/>
      <c r="L71" s="269">
        <f t="shared" si="0"/>
        <v>0</v>
      </c>
      <c r="M71" s="275"/>
      <c r="N71" s="275"/>
    </row>
    <row r="72" spans="1:14" s="2" customFormat="1" ht="12.75" customHeight="1" hidden="1">
      <c r="A72" s="276">
        <v>1130200</v>
      </c>
      <c r="B72" s="282" t="s">
        <v>302</v>
      </c>
      <c r="C72" s="274" t="s">
        <v>151</v>
      </c>
      <c r="D72" s="269"/>
      <c r="E72" s="269"/>
      <c r="F72" s="269"/>
      <c r="G72" s="269"/>
      <c r="H72" s="269"/>
      <c r="I72" s="269"/>
      <c r="J72" s="269"/>
      <c r="K72" s="269"/>
      <c r="L72" s="269">
        <f t="shared" si="0"/>
        <v>0</v>
      </c>
      <c r="M72" s="275"/>
      <c r="N72" s="275"/>
    </row>
    <row r="73" spans="1:14" s="2" customFormat="1" ht="25.5" customHeight="1" hidden="1">
      <c r="A73" s="276">
        <v>1130300</v>
      </c>
      <c r="B73" s="282" t="s">
        <v>927</v>
      </c>
      <c r="C73" s="274" t="s">
        <v>152</v>
      </c>
      <c r="D73" s="269"/>
      <c r="E73" s="269"/>
      <c r="F73" s="269"/>
      <c r="G73" s="269"/>
      <c r="H73" s="269"/>
      <c r="I73" s="269"/>
      <c r="J73" s="269"/>
      <c r="K73" s="269"/>
      <c r="L73" s="269">
        <f t="shared" si="0"/>
        <v>0</v>
      </c>
      <c r="M73" s="275"/>
      <c r="N73" s="275"/>
    </row>
    <row r="74" spans="1:14" s="2" customFormat="1" ht="20.25" customHeight="1" hidden="1">
      <c r="A74" s="276">
        <v>1130400</v>
      </c>
      <c r="B74" s="282" t="s">
        <v>464</v>
      </c>
      <c r="C74" s="274" t="s">
        <v>153</v>
      </c>
      <c r="D74" s="269"/>
      <c r="E74" s="269"/>
      <c r="F74" s="269"/>
      <c r="G74" s="269"/>
      <c r="H74" s="269"/>
      <c r="I74" s="269"/>
      <c r="J74" s="269"/>
      <c r="K74" s="269"/>
      <c r="L74" s="269">
        <f t="shared" si="0"/>
        <v>0</v>
      </c>
      <c r="M74" s="275"/>
      <c r="N74" s="275"/>
    </row>
    <row r="75" spans="1:14" s="2" customFormat="1" ht="22.5" customHeight="1" hidden="1">
      <c r="A75" s="276">
        <v>1131000</v>
      </c>
      <c r="B75" s="283" t="s">
        <v>465</v>
      </c>
      <c r="C75" s="268" t="s">
        <v>146</v>
      </c>
      <c r="D75" s="269"/>
      <c r="E75" s="269"/>
      <c r="F75" s="269"/>
      <c r="G75" s="269"/>
      <c r="H75" s="269"/>
      <c r="I75" s="269"/>
      <c r="J75" s="269"/>
      <c r="K75" s="269"/>
      <c r="L75" s="269">
        <f t="shared" si="0"/>
        <v>0</v>
      </c>
      <c r="M75" s="275"/>
      <c r="N75" s="275"/>
    </row>
    <row r="76" spans="1:14" s="2" customFormat="1" ht="21.75" customHeight="1" hidden="1">
      <c r="A76" s="276">
        <v>1131100</v>
      </c>
      <c r="B76" s="282" t="s">
        <v>466</v>
      </c>
      <c r="C76" s="274" t="s">
        <v>154</v>
      </c>
      <c r="D76" s="269"/>
      <c r="E76" s="269"/>
      <c r="F76" s="269"/>
      <c r="G76" s="269"/>
      <c r="H76" s="269"/>
      <c r="I76" s="269"/>
      <c r="J76" s="269"/>
      <c r="K76" s="269"/>
      <c r="L76" s="269">
        <f t="shared" si="0"/>
        <v>0</v>
      </c>
      <c r="M76" s="275"/>
      <c r="N76" s="275"/>
    </row>
    <row r="77" spans="1:14" s="2" customFormat="1" ht="12" customHeight="1" hidden="1">
      <c r="A77" s="276">
        <v>1131200</v>
      </c>
      <c r="B77" s="282" t="s">
        <v>467</v>
      </c>
      <c r="C77" s="274" t="s">
        <v>155</v>
      </c>
      <c r="D77" s="269"/>
      <c r="E77" s="269"/>
      <c r="F77" s="269"/>
      <c r="G77" s="269"/>
      <c r="H77" s="269"/>
      <c r="I77" s="269"/>
      <c r="J77" s="269"/>
      <c r="K77" s="269"/>
      <c r="L77" s="269">
        <f t="shared" si="0"/>
        <v>0</v>
      </c>
      <c r="M77" s="275"/>
      <c r="N77" s="275"/>
    </row>
    <row r="78" spans="1:14" s="2" customFormat="1" ht="12.75" customHeight="1" hidden="1">
      <c r="A78" s="276">
        <v>1131300</v>
      </c>
      <c r="B78" s="282" t="s">
        <v>468</v>
      </c>
      <c r="C78" s="274" t="s">
        <v>206</v>
      </c>
      <c r="D78" s="269"/>
      <c r="E78" s="269"/>
      <c r="F78" s="269"/>
      <c r="G78" s="269"/>
      <c r="H78" s="269"/>
      <c r="I78" s="269"/>
      <c r="J78" s="269"/>
      <c r="K78" s="269"/>
      <c r="L78" s="269">
        <f t="shared" si="0"/>
        <v>0</v>
      </c>
      <c r="M78" s="275"/>
      <c r="N78" s="275"/>
    </row>
    <row r="79" spans="1:14" s="2" customFormat="1" ht="12.75" customHeight="1">
      <c r="A79" s="266">
        <v>1140000</v>
      </c>
      <c r="B79" s="283" t="s">
        <v>469</v>
      </c>
      <c r="C79" s="268" t="s">
        <v>146</v>
      </c>
      <c r="D79" s="269">
        <v>0</v>
      </c>
      <c r="E79" s="269"/>
      <c r="F79" s="269"/>
      <c r="G79" s="269"/>
      <c r="H79" s="269">
        <v>0</v>
      </c>
      <c r="I79" s="269"/>
      <c r="J79" s="269">
        <f>J80+J81+J82+J83</f>
        <v>0</v>
      </c>
      <c r="K79" s="269">
        <f>K80+K81+K82+K83</f>
        <v>0</v>
      </c>
      <c r="L79" s="269">
        <f t="shared" si="0"/>
        <v>0</v>
      </c>
      <c r="M79" s="275"/>
      <c r="N79" s="275"/>
    </row>
    <row r="80" spans="1:14" s="2" customFormat="1" ht="0.75" customHeight="1" hidden="1">
      <c r="A80" s="266">
        <v>1141000</v>
      </c>
      <c r="B80" s="282" t="s">
        <v>470</v>
      </c>
      <c r="C80" s="274" t="s">
        <v>207</v>
      </c>
      <c r="D80" s="269"/>
      <c r="E80" s="269"/>
      <c r="F80" s="269"/>
      <c r="G80" s="269"/>
      <c r="H80" s="269"/>
      <c r="I80" s="269"/>
      <c r="J80" s="269"/>
      <c r="K80" s="269"/>
      <c r="L80" s="269">
        <f t="shared" si="0"/>
        <v>0</v>
      </c>
      <c r="M80" s="275"/>
      <c r="N80" s="275"/>
    </row>
    <row r="81" spans="1:14" s="2" customFormat="1" ht="25.5" customHeight="1" hidden="1">
      <c r="A81" s="266">
        <v>1142000</v>
      </c>
      <c r="B81" s="282" t="s">
        <v>471</v>
      </c>
      <c r="C81" s="274" t="s">
        <v>208</v>
      </c>
      <c r="D81" s="269"/>
      <c r="E81" s="269"/>
      <c r="F81" s="269"/>
      <c r="G81" s="269"/>
      <c r="H81" s="269"/>
      <c r="I81" s="269"/>
      <c r="J81" s="269"/>
      <c r="K81" s="269"/>
      <c r="L81" s="269">
        <f t="shared" si="0"/>
        <v>0</v>
      </c>
      <c r="M81" s="275"/>
      <c r="N81" s="275"/>
    </row>
    <row r="82" spans="1:14" s="2" customFormat="1" ht="31.5" customHeight="1" hidden="1">
      <c r="A82" s="266">
        <v>1143000</v>
      </c>
      <c r="B82" s="282" t="s">
        <v>472</v>
      </c>
      <c r="C82" s="274" t="s">
        <v>209</v>
      </c>
      <c r="D82" s="269"/>
      <c r="E82" s="269"/>
      <c r="F82" s="269"/>
      <c r="G82" s="269"/>
      <c r="H82" s="269"/>
      <c r="I82" s="269"/>
      <c r="J82" s="269"/>
      <c r="K82" s="269"/>
      <c r="L82" s="269">
        <f t="shared" si="0"/>
        <v>0</v>
      </c>
      <c r="M82" s="275"/>
      <c r="N82" s="275"/>
    </row>
    <row r="83" spans="1:14" s="2" customFormat="1" ht="33.75" customHeight="1" hidden="1">
      <c r="A83" s="266">
        <v>1144000</v>
      </c>
      <c r="B83" s="282" t="s">
        <v>473</v>
      </c>
      <c r="C83" s="274" t="s">
        <v>210</v>
      </c>
      <c r="D83" s="269"/>
      <c r="E83" s="269"/>
      <c r="F83" s="269"/>
      <c r="G83" s="269"/>
      <c r="H83" s="269"/>
      <c r="I83" s="269"/>
      <c r="J83" s="269"/>
      <c r="K83" s="269"/>
      <c r="L83" s="269">
        <f t="shared" si="0"/>
        <v>0</v>
      </c>
      <c r="M83" s="275"/>
      <c r="N83" s="275"/>
    </row>
    <row r="84" spans="1:14" s="2" customFormat="1" ht="12.75" customHeight="1">
      <c r="A84" s="284">
        <v>1150000</v>
      </c>
      <c r="B84" s="285" t="s">
        <v>474</v>
      </c>
      <c r="C84" s="268" t="s">
        <v>146</v>
      </c>
      <c r="D84" s="269">
        <v>0</v>
      </c>
      <c r="E84" s="269"/>
      <c r="F84" s="269"/>
      <c r="G84" s="269"/>
      <c r="H84" s="269">
        <v>0</v>
      </c>
      <c r="I84" s="269"/>
      <c r="J84" s="269">
        <f>J85+J88+J91+J100</f>
        <v>0</v>
      </c>
      <c r="K84" s="269">
        <f>K85+K88+K91+K100</f>
        <v>0</v>
      </c>
      <c r="L84" s="269">
        <f t="shared" si="0"/>
        <v>0</v>
      </c>
      <c r="M84" s="275"/>
      <c r="N84" s="275"/>
    </row>
    <row r="85" spans="1:14" s="2" customFormat="1" ht="25.5" customHeight="1" hidden="1">
      <c r="A85" s="284">
        <v>1151000</v>
      </c>
      <c r="B85" s="286" t="s">
        <v>475</v>
      </c>
      <c r="C85" s="268" t="s">
        <v>146</v>
      </c>
      <c r="D85" s="269">
        <v>0</v>
      </c>
      <c r="E85" s="269"/>
      <c r="F85" s="269"/>
      <c r="G85" s="269"/>
      <c r="H85" s="269">
        <v>0</v>
      </c>
      <c r="I85" s="269"/>
      <c r="J85" s="269">
        <f>J86+J87</f>
        <v>0</v>
      </c>
      <c r="K85" s="269">
        <f>K86+K87</f>
        <v>0</v>
      </c>
      <c r="L85" s="269">
        <f t="shared" si="0"/>
        <v>0</v>
      </c>
      <c r="M85" s="275"/>
      <c r="N85" s="275"/>
    </row>
    <row r="86" spans="1:14" s="2" customFormat="1" ht="25.5" customHeight="1" hidden="1">
      <c r="A86" s="284">
        <v>1151100</v>
      </c>
      <c r="B86" s="287" t="s">
        <v>476</v>
      </c>
      <c r="C86" s="284">
        <v>461100</v>
      </c>
      <c r="D86" s="269"/>
      <c r="E86" s="269"/>
      <c r="F86" s="269"/>
      <c r="G86" s="269"/>
      <c r="H86" s="269"/>
      <c r="I86" s="269"/>
      <c r="J86" s="269"/>
      <c r="K86" s="269"/>
      <c r="L86" s="269">
        <f t="shared" si="0"/>
        <v>0</v>
      </c>
      <c r="M86" s="275"/>
      <c r="N86" s="275"/>
    </row>
    <row r="87" spans="1:14" s="3" customFormat="1" ht="25.5" customHeight="1" hidden="1">
      <c r="A87" s="284">
        <v>1151200</v>
      </c>
      <c r="B87" s="287" t="s">
        <v>278</v>
      </c>
      <c r="C87" s="284">
        <v>461200</v>
      </c>
      <c r="D87" s="269"/>
      <c r="E87" s="269"/>
      <c r="F87" s="269"/>
      <c r="G87" s="269"/>
      <c r="H87" s="269"/>
      <c r="I87" s="269"/>
      <c r="J87" s="269"/>
      <c r="K87" s="269"/>
      <c r="L87" s="269">
        <f t="shared" si="0"/>
        <v>0</v>
      </c>
      <c r="M87" s="269"/>
      <c r="N87" s="269"/>
    </row>
    <row r="88" spans="1:14" s="3" customFormat="1" ht="25.5" customHeight="1" hidden="1">
      <c r="A88" s="284">
        <v>1152000</v>
      </c>
      <c r="B88" s="285" t="s">
        <v>279</v>
      </c>
      <c r="C88" s="268" t="s">
        <v>146</v>
      </c>
      <c r="D88" s="269">
        <v>0</v>
      </c>
      <c r="E88" s="269"/>
      <c r="F88" s="269"/>
      <c r="G88" s="269"/>
      <c r="H88" s="269">
        <v>0</v>
      </c>
      <c r="I88" s="269"/>
      <c r="J88" s="269">
        <f>J89+J90</f>
        <v>0</v>
      </c>
      <c r="K88" s="269">
        <f>K89+K90</f>
        <v>0</v>
      </c>
      <c r="L88" s="269">
        <f t="shared" si="0"/>
        <v>0</v>
      </c>
      <c r="M88" s="269"/>
      <c r="N88" s="269"/>
    </row>
    <row r="89" spans="1:14" s="3" customFormat="1" ht="25.5" customHeight="1" hidden="1">
      <c r="A89" s="284">
        <v>1152100</v>
      </c>
      <c r="B89" s="288" t="s">
        <v>280</v>
      </c>
      <c r="C89" s="284">
        <v>462100</v>
      </c>
      <c r="D89" s="269"/>
      <c r="E89" s="269"/>
      <c r="F89" s="269"/>
      <c r="G89" s="269"/>
      <c r="H89" s="269"/>
      <c r="I89" s="269"/>
      <c r="J89" s="269"/>
      <c r="K89" s="269"/>
      <c r="L89" s="269">
        <f aca="true" t="shared" si="1" ref="L89:L152">K89-J89</f>
        <v>0</v>
      </c>
      <c r="M89" s="269"/>
      <c r="N89" s="269"/>
    </row>
    <row r="90" spans="1:14" s="3" customFormat="1" ht="25.5" customHeight="1" hidden="1">
      <c r="A90" s="284">
        <v>1152200</v>
      </c>
      <c r="B90" s="288" t="s">
        <v>281</v>
      </c>
      <c r="C90" s="284">
        <v>462200</v>
      </c>
      <c r="D90" s="269"/>
      <c r="E90" s="269"/>
      <c r="F90" s="269"/>
      <c r="G90" s="269"/>
      <c r="H90" s="269"/>
      <c r="I90" s="269"/>
      <c r="J90" s="269"/>
      <c r="K90" s="269"/>
      <c r="L90" s="269">
        <f t="shared" si="1"/>
        <v>0</v>
      </c>
      <c r="M90" s="269"/>
      <c r="N90" s="269"/>
    </row>
    <row r="91" spans="1:14" s="3" customFormat="1" ht="25.5" customHeight="1" hidden="1">
      <c r="A91" s="284">
        <v>1153000</v>
      </c>
      <c r="B91" s="285" t="s">
        <v>282</v>
      </c>
      <c r="C91" s="268" t="s">
        <v>146</v>
      </c>
      <c r="D91" s="269">
        <v>0</v>
      </c>
      <c r="E91" s="269"/>
      <c r="F91" s="269"/>
      <c r="G91" s="269"/>
      <c r="H91" s="269">
        <v>0</v>
      </c>
      <c r="I91" s="269"/>
      <c r="J91" s="269">
        <f>J92+J93+J94+J95+J96+J97+J98+J99</f>
        <v>0</v>
      </c>
      <c r="K91" s="269">
        <f>K92+K93+K94+K95+K96+K97+K98+K99</f>
        <v>0</v>
      </c>
      <c r="L91" s="269">
        <f t="shared" si="1"/>
        <v>0</v>
      </c>
      <c r="M91" s="269"/>
      <c r="N91" s="269"/>
    </row>
    <row r="92" spans="1:14" s="3" customFormat="1" ht="25.5" customHeight="1" hidden="1">
      <c r="A92" s="284">
        <v>1153100</v>
      </c>
      <c r="B92" s="288" t="s">
        <v>283</v>
      </c>
      <c r="C92" s="284">
        <v>463100</v>
      </c>
      <c r="D92" s="269"/>
      <c r="E92" s="269"/>
      <c r="F92" s="269"/>
      <c r="G92" s="269"/>
      <c r="H92" s="269"/>
      <c r="I92" s="269"/>
      <c r="J92" s="269"/>
      <c r="K92" s="269"/>
      <c r="L92" s="269">
        <f t="shared" si="1"/>
        <v>0</v>
      </c>
      <c r="M92" s="269"/>
      <c r="N92" s="269"/>
    </row>
    <row r="93" spans="1:14" s="3" customFormat="1" ht="25.5" customHeight="1" hidden="1">
      <c r="A93" s="284">
        <v>1153200</v>
      </c>
      <c r="B93" s="288" t="s">
        <v>284</v>
      </c>
      <c r="C93" s="284">
        <v>463200</v>
      </c>
      <c r="D93" s="269"/>
      <c r="E93" s="269"/>
      <c r="F93" s="269"/>
      <c r="G93" s="269"/>
      <c r="H93" s="269"/>
      <c r="I93" s="269"/>
      <c r="J93" s="269"/>
      <c r="K93" s="269"/>
      <c r="L93" s="269">
        <f t="shared" si="1"/>
        <v>0</v>
      </c>
      <c r="M93" s="269"/>
      <c r="N93" s="269"/>
    </row>
    <row r="94" spans="1:14" s="3" customFormat="1" ht="25.5" customHeight="1" hidden="1">
      <c r="A94" s="284">
        <v>1153300</v>
      </c>
      <c r="B94" s="288" t="s">
        <v>428</v>
      </c>
      <c r="C94" s="284">
        <v>463300</v>
      </c>
      <c r="D94" s="269"/>
      <c r="E94" s="269"/>
      <c r="F94" s="269"/>
      <c r="G94" s="269"/>
      <c r="H94" s="269"/>
      <c r="I94" s="269"/>
      <c r="J94" s="269"/>
      <c r="K94" s="269"/>
      <c r="L94" s="269">
        <f t="shared" si="1"/>
        <v>0</v>
      </c>
      <c r="M94" s="269"/>
      <c r="N94" s="269"/>
    </row>
    <row r="95" spans="1:14" s="3" customFormat="1" ht="25.5" customHeight="1" hidden="1">
      <c r="A95" s="284">
        <v>1153400</v>
      </c>
      <c r="B95" s="288" t="s">
        <v>429</v>
      </c>
      <c r="C95" s="284">
        <v>463400</v>
      </c>
      <c r="D95" s="269"/>
      <c r="E95" s="269"/>
      <c r="F95" s="269"/>
      <c r="G95" s="269"/>
      <c r="H95" s="269"/>
      <c r="I95" s="269"/>
      <c r="J95" s="269"/>
      <c r="K95" s="269"/>
      <c r="L95" s="269">
        <f t="shared" si="1"/>
        <v>0</v>
      </c>
      <c r="M95" s="269"/>
      <c r="N95" s="269"/>
    </row>
    <row r="96" spans="1:14" s="3" customFormat="1" ht="25.5" customHeight="1" hidden="1">
      <c r="A96" s="284">
        <v>1153500</v>
      </c>
      <c r="B96" s="289" t="s">
        <v>430</v>
      </c>
      <c r="C96" s="284">
        <v>463500</v>
      </c>
      <c r="D96" s="269"/>
      <c r="E96" s="269"/>
      <c r="F96" s="269"/>
      <c r="G96" s="269"/>
      <c r="H96" s="269"/>
      <c r="I96" s="269"/>
      <c r="J96" s="269"/>
      <c r="K96" s="269"/>
      <c r="L96" s="269">
        <f t="shared" si="1"/>
        <v>0</v>
      </c>
      <c r="M96" s="269"/>
      <c r="N96" s="269"/>
    </row>
    <row r="97" spans="1:14" s="3" customFormat="1" ht="31.5" customHeight="1" hidden="1">
      <c r="A97" s="284">
        <v>1153700</v>
      </c>
      <c r="B97" s="289" t="s">
        <v>431</v>
      </c>
      <c r="C97" s="284">
        <v>463700</v>
      </c>
      <c r="D97" s="269"/>
      <c r="E97" s="269"/>
      <c r="F97" s="269"/>
      <c r="G97" s="269"/>
      <c r="H97" s="269"/>
      <c r="I97" s="269"/>
      <c r="J97" s="269"/>
      <c r="K97" s="269"/>
      <c r="L97" s="269">
        <f t="shared" si="1"/>
        <v>0</v>
      </c>
      <c r="M97" s="269"/>
      <c r="N97" s="269"/>
    </row>
    <row r="98" spans="1:14" s="3" customFormat="1" ht="33" customHeight="1" hidden="1">
      <c r="A98" s="284">
        <v>1153800</v>
      </c>
      <c r="B98" s="289" t="s">
        <v>834</v>
      </c>
      <c r="C98" s="284">
        <v>463800</v>
      </c>
      <c r="D98" s="269"/>
      <c r="E98" s="269"/>
      <c r="F98" s="269"/>
      <c r="G98" s="269"/>
      <c r="H98" s="269"/>
      <c r="I98" s="269"/>
      <c r="J98" s="269"/>
      <c r="K98" s="269"/>
      <c r="L98" s="269">
        <f t="shared" si="1"/>
        <v>0</v>
      </c>
      <c r="M98" s="269"/>
      <c r="N98" s="269"/>
    </row>
    <row r="99" spans="1:14" s="3" customFormat="1" ht="12" customHeight="1" hidden="1">
      <c r="A99" s="284">
        <v>1153900</v>
      </c>
      <c r="B99" s="289" t="s">
        <v>835</v>
      </c>
      <c r="C99" s="284">
        <v>463900</v>
      </c>
      <c r="D99" s="269"/>
      <c r="E99" s="269"/>
      <c r="F99" s="269"/>
      <c r="G99" s="269"/>
      <c r="H99" s="269"/>
      <c r="I99" s="269"/>
      <c r="J99" s="269"/>
      <c r="K99" s="269"/>
      <c r="L99" s="269">
        <f t="shared" si="1"/>
        <v>0</v>
      </c>
      <c r="M99" s="269"/>
      <c r="N99" s="269"/>
    </row>
    <row r="100" spans="1:14" s="3" customFormat="1" ht="32.25" customHeight="1" hidden="1">
      <c r="A100" s="284">
        <v>1154000</v>
      </c>
      <c r="B100" s="290" t="s">
        <v>836</v>
      </c>
      <c r="C100" s="268" t="s">
        <v>146</v>
      </c>
      <c r="D100" s="269">
        <v>0</v>
      </c>
      <c r="E100" s="269"/>
      <c r="F100" s="269"/>
      <c r="G100" s="269"/>
      <c r="H100" s="269">
        <v>0</v>
      </c>
      <c r="I100" s="269"/>
      <c r="J100" s="269">
        <f>J101+J102+J103+J104+J105+J106</f>
        <v>0</v>
      </c>
      <c r="K100" s="269">
        <f>K101+K102+K103+K104+K105+K106</f>
        <v>0</v>
      </c>
      <c r="L100" s="269">
        <f t="shared" si="1"/>
        <v>0</v>
      </c>
      <c r="M100" s="269"/>
      <c r="N100" s="269"/>
    </row>
    <row r="101" spans="1:14" s="3" customFormat="1" ht="25.5" customHeight="1" hidden="1">
      <c r="A101" s="284">
        <v>1154100</v>
      </c>
      <c r="B101" s="289" t="s">
        <v>837</v>
      </c>
      <c r="C101" s="284">
        <v>465100</v>
      </c>
      <c r="D101" s="269"/>
      <c r="E101" s="269"/>
      <c r="F101" s="269"/>
      <c r="G101" s="269"/>
      <c r="H101" s="269"/>
      <c r="I101" s="269"/>
      <c r="J101" s="269"/>
      <c r="K101" s="269"/>
      <c r="L101" s="269">
        <f t="shared" si="1"/>
        <v>0</v>
      </c>
      <c r="M101" s="269"/>
      <c r="N101" s="269"/>
    </row>
    <row r="102" spans="1:14" s="3" customFormat="1" ht="25.5" customHeight="1" hidden="1">
      <c r="A102" s="284">
        <v>1154200</v>
      </c>
      <c r="B102" s="289" t="s">
        <v>838</v>
      </c>
      <c r="C102" s="284">
        <v>465200</v>
      </c>
      <c r="D102" s="269"/>
      <c r="E102" s="269"/>
      <c r="F102" s="269"/>
      <c r="G102" s="269"/>
      <c r="H102" s="269"/>
      <c r="I102" s="269"/>
      <c r="J102" s="269"/>
      <c r="K102" s="269"/>
      <c r="L102" s="269">
        <f t="shared" si="1"/>
        <v>0</v>
      </c>
      <c r="M102" s="269"/>
      <c r="N102" s="269"/>
    </row>
    <row r="103" spans="1:14" s="3" customFormat="1" ht="25.5" customHeight="1" hidden="1">
      <c r="A103" s="284">
        <v>1154300</v>
      </c>
      <c r="B103" s="289" t="s">
        <v>272</v>
      </c>
      <c r="C103" s="284">
        <v>465300</v>
      </c>
      <c r="D103" s="269"/>
      <c r="E103" s="269"/>
      <c r="F103" s="269"/>
      <c r="G103" s="269"/>
      <c r="H103" s="269"/>
      <c r="I103" s="269"/>
      <c r="J103" s="269"/>
      <c r="K103" s="269"/>
      <c r="L103" s="269">
        <f t="shared" si="1"/>
        <v>0</v>
      </c>
      <c r="M103" s="269"/>
      <c r="N103" s="269"/>
    </row>
    <row r="104" spans="1:14" s="3" customFormat="1" ht="32.25" customHeight="1" hidden="1">
      <c r="A104" s="284">
        <v>1154500</v>
      </c>
      <c r="B104" s="289" t="s">
        <v>273</v>
      </c>
      <c r="C104" s="284">
        <v>465500</v>
      </c>
      <c r="D104" s="269"/>
      <c r="E104" s="269"/>
      <c r="F104" s="269"/>
      <c r="G104" s="269"/>
      <c r="H104" s="269"/>
      <c r="I104" s="269"/>
      <c r="J104" s="269"/>
      <c r="K104" s="269"/>
      <c r="L104" s="269">
        <f t="shared" si="1"/>
        <v>0</v>
      </c>
      <c r="M104" s="269"/>
      <c r="N104" s="269"/>
    </row>
    <row r="105" spans="1:14" s="3" customFormat="1" ht="31.5" customHeight="1" hidden="1">
      <c r="A105" s="284">
        <v>1154600</v>
      </c>
      <c r="B105" s="289" t="s">
        <v>274</v>
      </c>
      <c r="C105" s="284">
        <v>465600</v>
      </c>
      <c r="D105" s="269"/>
      <c r="E105" s="269"/>
      <c r="F105" s="269"/>
      <c r="G105" s="269"/>
      <c r="H105" s="269"/>
      <c r="I105" s="269"/>
      <c r="J105" s="269"/>
      <c r="K105" s="269"/>
      <c r="L105" s="269">
        <f t="shared" si="1"/>
        <v>0</v>
      </c>
      <c r="M105" s="269"/>
      <c r="N105" s="269"/>
    </row>
    <row r="106" spans="1:14" s="3" customFormat="1" ht="12.75" customHeight="1" hidden="1">
      <c r="A106" s="284">
        <v>1154700</v>
      </c>
      <c r="B106" s="289" t="s">
        <v>275</v>
      </c>
      <c r="C106" s="274" t="s">
        <v>211</v>
      </c>
      <c r="D106" s="269"/>
      <c r="E106" s="269"/>
      <c r="F106" s="269"/>
      <c r="G106" s="269"/>
      <c r="H106" s="269"/>
      <c r="I106" s="269"/>
      <c r="J106" s="269"/>
      <c r="K106" s="269"/>
      <c r="L106" s="269">
        <f t="shared" si="1"/>
        <v>0</v>
      </c>
      <c r="M106" s="269"/>
      <c r="N106" s="269"/>
    </row>
    <row r="107" spans="1:14" s="3" customFormat="1" ht="21" customHeight="1">
      <c r="A107" s="267">
        <v>1160000</v>
      </c>
      <c r="B107" s="283" t="s">
        <v>276</v>
      </c>
      <c r="C107" s="268" t="s">
        <v>146</v>
      </c>
      <c r="D107" s="269">
        <v>0</v>
      </c>
      <c r="E107" s="269"/>
      <c r="F107" s="269"/>
      <c r="G107" s="269"/>
      <c r="H107" s="269">
        <v>0</v>
      </c>
      <c r="I107" s="269"/>
      <c r="J107" s="269">
        <f>J108+J111+J121</f>
        <v>0</v>
      </c>
      <c r="K107" s="269">
        <f>K108+K111+K121</f>
        <v>0</v>
      </c>
      <c r="L107" s="269">
        <f t="shared" si="1"/>
        <v>0</v>
      </c>
      <c r="M107" s="269"/>
      <c r="N107" s="269"/>
    </row>
    <row r="108" spans="1:14" s="3" customFormat="1" ht="25.5" customHeight="1" hidden="1">
      <c r="A108" s="266">
        <v>1161000</v>
      </c>
      <c r="B108" s="283" t="s">
        <v>960</v>
      </c>
      <c r="C108" s="268" t="s">
        <v>146</v>
      </c>
      <c r="D108" s="269">
        <v>0</v>
      </c>
      <c r="E108" s="269"/>
      <c r="F108" s="269"/>
      <c r="G108" s="269"/>
      <c r="H108" s="269">
        <v>0</v>
      </c>
      <c r="I108" s="269"/>
      <c r="J108" s="269">
        <f>J109+J110</f>
        <v>0</v>
      </c>
      <c r="K108" s="269">
        <f>K109+K110</f>
        <v>0</v>
      </c>
      <c r="L108" s="269">
        <f t="shared" si="1"/>
        <v>0</v>
      </c>
      <c r="M108" s="269"/>
      <c r="N108" s="269"/>
    </row>
    <row r="109" spans="1:14" s="3" customFormat="1" ht="25.5" customHeight="1" hidden="1">
      <c r="A109" s="266">
        <v>1161100</v>
      </c>
      <c r="B109" s="273" t="s">
        <v>942</v>
      </c>
      <c r="C109" s="281">
        <v>471100</v>
      </c>
      <c r="D109" s="269"/>
      <c r="E109" s="269"/>
      <c r="F109" s="269"/>
      <c r="G109" s="269"/>
      <c r="H109" s="269"/>
      <c r="I109" s="269"/>
      <c r="J109" s="269"/>
      <c r="K109" s="269"/>
      <c r="L109" s="269">
        <f t="shared" si="1"/>
        <v>0</v>
      </c>
      <c r="M109" s="269"/>
      <c r="N109" s="269"/>
    </row>
    <row r="110" spans="1:14" s="3" customFormat="1" ht="25.5" customHeight="1" hidden="1">
      <c r="A110" s="266">
        <v>1161200</v>
      </c>
      <c r="B110" s="282" t="s">
        <v>943</v>
      </c>
      <c r="C110" s="281">
        <v>471200</v>
      </c>
      <c r="D110" s="269"/>
      <c r="E110" s="269"/>
      <c r="F110" s="269"/>
      <c r="G110" s="269"/>
      <c r="H110" s="269"/>
      <c r="I110" s="269"/>
      <c r="J110" s="269"/>
      <c r="K110" s="269"/>
      <c r="L110" s="269">
        <f t="shared" si="1"/>
        <v>0</v>
      </c>
      <c r="M110" s="269"/>
      <c r="N110" s="269"/>
    </row>
    <row r="111" spans="1:14" s="3" customFormat="1" ht="30.75" customHeight="1" hidden="1">
      <c r="A111" s="266">
        <v>1162000</v>
      </c>
      <c r="B111" s="283" t="s">
        <v>961</v>
      </c>
      <c r="C111" s="268" t="s">
        <v>146</v>
      </c>
      <c r="D111" s="269">
        <v>0</v>
      </c>
      <c r="E111" s="269"/>
      <c r="F111" s="269"/>
      <c r="G111" s="269"/>
      <c r="H111" s="269">
        <v>0</v>
      </c>
      <c r="I111" s="269"/>
      <c r="J111" s="269">
        <f>J112+J113+J114+J115+J116+J117+J118+J119+J120</f>
        <v>0</v>
      </c>
      <c r="K111" s="269">
        <f>K112+K113+K114+K115+K116+K117+K118+K119+K120</f>
        <v>0</v>
      </c>
      <c r="L111" s="269">
        <f t="shared" si="1"/>
        <v>0</v>
      </c>
      <c r="M111" s="269"/>
      <c r="N111" s="269"/>
    </row>
    <row r="112" spans="1:14" s="3" customFormat="1" ht="21" customHeight="1" hidden="1">
      <c r="A112" s="266">
        <v>1162100</v>
      </c>
      <c r="B112" s="282" t="s">
        <v>944</v>
      </c>
      <c r="C112" s="274" t="s">
        <v>212</v>
      </c>
      <c r="D112" s="269"/>
      <c r="E112" s="269"/>
      <c r="F112" s="269"/>
      <c r="G112" s="269"/>
      <c r="H112" s="269"/>
      <c r="I112" s="269"/>
      <c r="J112" s="269"/>
      <c r="K112" s="269"/>
      <c r="L112" s="269">
        <f t="shared" si="1"/>
        <v>0</v>
      </c>
      <c r="M112" s="269"/>
      <c r="N112" s="269"/>
    </row>
    <row r="113" spans="1:14" s="3" customFormat="1" ht="13.5" customHeight="1" hidden="1">
      <c r="A113" s="266">
        <v>1162200</v>
      </c>
      <c r="B113" s="282" t="s">
        <v>945</v>
      </c>
      <c r="C113" s="274" t="s">
        <v>213</v>
      </c>
      <c r="D113" s="269"/>
      <c r="E113" s="269"/>
      <c r="F113" s="269"/>
      <c r="G113" s="269"/>
      <c r="H113" s="269"/>
      <c r="I113" s="269"/>
      <c r="J113" s="269"/>
      <c r="K113" s="269"/>
      <c r="L113" s="269">
        <f t="shared" si="1"/>
        <v>0</v>
      </c>
      <c r="M113" s="269"/>
      <c r="N113" s="269"/>
    </row>
    <row r="114" spans="1:14" s="3" customFormat="1" ht="21" customHeight="1" hidden="1">
      <c r="A114" s="266">
        <v>1162300</v>
      </c>
      <c r="B114" s="282" t="s">
        <v>946</v>
      </c>
      <c r="C114" s="274" t="s">
        <v>214</v>
      </c>
      <c r="D114" s="269"/>
      <c r="E114" s="269"/>
      <c r="F114" s="269"/>
      <c r="G114" s="269"/>
      <c r="H114" s="269"/>
      <c r="I114" s="269"/>
      <c r="J114" s="269"/>
      <c r="K114" s="269"/>
      <c r="L114" s="269">
        <f t="shared" si="1"/>
        <v>0</v>
      </c>
      <c r="M114" s="269"/>
      <c r="N114" s="269"/>
    </row>
    <row r="115" spans="1:14" s="3" customFormat="1" ht="21.75" customHeight="1" hidden="1">
      <c r="A115" s="266">
        <v>1162400</v>
      </c>
      <c r="B115" s="282" t="s">
        <v>947</v>
      </c>
      <c r="C115" s="274" t="s">
        <v>215</v>
      </c>
      <c r="D115" s="269"/>
      <c r="E115" s="269"/>
      <c r="F115" s="269"/>
      <c r="G115" s="269"/>
      <c r="H115" s="269"/>
      <c r="I115" s="269"/>
      <c r="J115" s="269"/>
      <c r="K115" s="269"/>
      <c r="L115" s="269">
        <f t="shared" si="1"/>
        <v>0</v>
      </c>
      <c r="M115" s="269"/>
      <c r="N115" s="269"/>
    </row>
    <row r="116" spans="1:14" s="3" customFormat="1" ht="33.75" customHeight="1" hidden="1">
      <c r="A116" s="266">
        <v>1162500</v>
      </c>
      <c r="B116" s="282" t="s">
        <v>948</v>
      </c>
      <c r="C116" s="274" t="s">
        <v>216</v>
      </c>
      <c r="D116" s="269"/>
      <c r="E116" s="269"/>
      <c r="F116" s="269"/>
      <c r="G116" s="269"/>
      <c r="H116" s="269"/>
      <c r="I116" s="269"/>
      <c r="J116" s="269"/>
      <c r="K116" s="269"/>
      <c r="L116" s="269">
        <f t="shared" si="1"/>
        <v>0</v>
      </c>
      <c r="M116" s="269"/>
      <c r="N116" s="269"/>
    </row>
    <row r="117" spans="1:14" s="3" customFormat="1" ht="21.75" customHeight="1" hidden="1">
      <c r="A117" s="266">
        <v>1162600</v>
      </c>
      <c r="B117" s="282" t="s">
        <v>949</v>
      </c>
      <c r="C117" s="274" t="s">
        <v>217</v>
      </c>
      <c r="D117" s="269"/>
      <c r="E117" s="269"/>
      <c r="F117" s="269"/>
      <c r="G117" s="269"/>
      <c r="H117" s="269"/>
      <c r="I117" s="269"/>
      <c r="J117" s="269"/>
      <c r="K117" s="269"/>
      <c r="L117" s="269">
        <f t="shared" si="1"/>
        <v>0</v>
      </c>
      <c r="M117" s="269"/>
      <c r="N117" s="269"/>
    </row>
    <row r="118" spans="1:14" s="3" customFormat="1" ht="23.25" customHeight="1" hidden="1">
      <c r="A118" s="266">
        <v>1162700</v>
      </c>
      <c r="B118" s="273" t="s">
        <v>950</v>
      </c>
      <c r="C118" s="274" t="s">
        <v>218</v>
      </c>
      <c r="D118" s="269"/>
      <c r="E118" s="269"/>
      <c r="F118" s="269"/>
      <c r="G118" s="269"/>
      <c r="H118" s="269"/>
      <c r="I118" s="269"/>
      <c r="J118" s="269"/>
      <c r="K118" s="269"/>
      <c r="L118" s="269">
        <f t="shared" si="1"/>
        <v>0</v>
      </c>
      <c r="M118" s="269"/>
      <c r="N118" s="269"/>
    </row>
    <row r="119" spans="1:14" s="3" customFormat="1" ht="12" customHeight="1" hidden="1">
      <c r="A119" s="266">
        <v>1162800</v>
      </c>
      <c r="B119" s="282" t="s">
        <v>951</v>
      </c>
      <c r="C119" s="274" t="s">
        <v>219</v>
      </c>
      <c r="D119" s="269"/>
      <c r="E119" s="269"/>
      <c r="F119" s="269"/>
      <c r="G119" s="269"/>
      <c r="H119" s="269"/>
      <c r="I119" s="269"/>
      <c r="J119" s="269"/>
      <c r="K119" s="269"/>
      <c r="L119" s="269">
        <f t="shared" si="1"/>
        <v>0</v>
      </c>
      <c r="M119" s="291"/>
      <c r="N119" s="291"/>
    </row>
    <row r="120" spans="1:14" s="3" customFormat="1" ht="13.5" customHeight="1" hidden="1">
      <c r="A120" s="292">
        <v>1162900</v>
      </c>
      <c r="B120" s="282" t="s">
        <v>952</v>
      </c>
      <c r="C120" s="274" t="s">
        <v>220</v>
      </c>
      <c r="D120" s="269"/>
      <c r="E120" s="269"/>
      <c r="F120" s="269"/>
      <c r="G120" s="269"/>
      <c r="H120" s="269"/>
      <c r="I120" s="269"/>
      <c r="J120" s="269"/>
      <c r="K120" s="269"/>
      <c r="L120" s="269">
        <f t="shared" si="1"/>
        <v>0</v>
      </c>
      <c r="M120" s="291"/>
      <c r="N120" s="291"/>
    </row>
    <row r="121" spans="1:14" s="3" customFormat="1" ht="13.5" customHeight="1" hidden="1">
      <c r="A121" s="292">
        <v>1163000</v>
      </c>
      <c r="B121" s="283" t="s">
        <v>962</v>
      </c>
      <c r="C121" s="268" t="s">
        <v>146</v>
      </c>
      <c r="D121" s="269">
        <v>0</v>
      </c>
      <c r="E121" s="269"/>
      <c r="F121" s="269"/>
      <c r="G121" s="269"/>
      <c r="H121" s="269">
        <v>0</v>
      </c>
      <c r="I121" s="269"/>
      <c r="J121" s="269">
        <f>J122</f>
        <v>0</v>
      </c>
      <c r="K121" s="269">
        <f>K122</f>
        <v>0</v>
      </c>
      <c r="L121" s="269">
        <f t="shared" si="1"/>
        <v>0</v>
      </c>
      <c r="M121" s="291"/>
      <c r="N121" s="291"/>
    </row>
    <row r="122" spans="1:14" s="3" customFormat="1" ht="13.5" customHeight="1" hidden="1">
      <c r="A122" s="292">
        <v>1163100</v>
      </c>
      <c r="B122" s="282" t="s">
        <v>963</v>
      </c>
      <c r="C122" s="274" t="s">
        <v>222</v>
      </c>
      <c r="D122" s="269"/>
      <c r="E122" s="269"/>
      <c r="F122" s="269"/>
      <c r="G122" s="269"/>
      <c r="H122" s="269"/>
      <c r="I122" s="269"/>
      <c r="J122" s="269"/>
      <c r="K122" s="269"/>
      <c r="L122" s="269">
        <f t="shared" si="1"/>
        <v>0</v>
      </c>
      <c r="M122" s="291"/>
      <c r="N122" s="291"/>
    </row>
    <row r="123" spans="1:14" s="3" customFormat="1" ht="12" customHeight="1">
      <c r="A123" s="292">
        <v>1170000</v>
      </c>
      <c r="B123" s="277" t="s">
        <v>964</v>
      </c>
      <c r="C123" s="268" t="s">
        <v>146</v>
      </c>
      <c r="D123" s="269">
        <v>800</v>
      </c>
      <c r="E123" s="269"/>
      <c r="F123" s="269"/>
      <c r="G123" s="269"/>
      <c r="H123" s="269">
        <v>700</v>
      </c>
      <c r="I123" s="269"/>
      <c r="J123" s="269">
        <f>J124+J127+J132+J134+J137+J139+J141</f>
        <v>46.5</v>
      </c>
      <c r="K123" s="269">
        <f>K124+K127+K132+K134+K137+K139+K141</f>
        <v>46.5</v>
      </c>
      <c r="L123" s="269">
        <f t="shared" si="1"/>
        <v>0</v>
      </c>
      <c r="M123" s="291"/>
      <c r="N123" s="291"/>
    </row>
    <row r="124" spans="1:14" s="3" customFormat="1" ht="30" customHeight="1" hidden="1">
      <c r="A124" s="292">
        <v>1171000</v>
      </c>
      <c r="B124" s="277" t="s">
        <v>965</v>
      </c>
      <c r="C124" s="268" t="s">
        <v>146</v>
      </c>
      <c r="D124" s="269">
        <v>0</v>
      </c>
      <c r="E124" s="269"/>
      <c r="F124" s="269"/>
      <c r="G124" s="269"/>
      <c r="H124" s="269">
        <v>0</v>
      </c>
      <c r="I124" s="269"/>
      <c r="J124" s="269">
        <f>J125+J126</f>
        <v>0</v>
      </c>
      <c r="K124" s="269">
        <f>K125+K126</f>
        <v>0</v>
      </c>
      <c r="L124" s="269">
        <f t="shared" si="1"/>
        <v>0</v>
      </c>
      <c r="M124" s="291"/>
      <c r="N124" s="291"/>
    </row>
    <row r="125" spans="1:14" s="3" customFormat="1" ht="30.75" customHeight="1" hidden="1">
      <c r="A125" s="292">
        <v>1171100</v>
      </c>
      <c r="B125" s="273" t="s">
        <v>22</v>
      </c>
      <c r="C125" s="274" t="s">
        <v>2</v>
      </c>
      <c r="D125" s="269"/>
      <c r="E125" s="269"/>
      <c r="F125" s="269"/>
      <c r="G125" s="269"/>
      <c r="H125" s="269"/>
      <c r="I125" s="269"/>
      <c r="J125" s="269"/>
      <c r="K125" s="269"/>
      <c r="L125" s="269">
        <f t="shared" si="1"/>
        <v>0</v>
      </c>
      <c r="M125" s="291"/>
      <c r="N125" s="291"/>
    </row>
    <row r="126" spans="1:14" s="3" customFormat="1" ht="33.75" customHeight="1" hidden="1">
      <c r="A126" s="292">
        <v>1171200</v>
      </c>
      <c r="B126" s="282" t="s">
        <v>23</v>
      </c>
      <c r="C126" s="274" t="s">
        <v>3</v>
      </c>
      <c r="D126" s="269"/>
      <c r="E126" s="269"/>
      <c r="F126" s="269"/>
      <c r="G126" s="269"/>
      <c r="H126" s="269"/>
      <c r="I126" s="269"/>
      <c r="J126" s="269"/>
      <c r="K126" s="269"/>
      <c r="L126" s="269">
        <f t="shared" si="1"/>
        <v>0</v>
      </c>
      <c r="M126" s="291"/>
      <c r="N126" s="291"/>
    </row>
    <row r="127" spans="1:14" s="3" customFormat="1" ht="42" customHeight="1">
      <c r="A127" s="266">
        <v>1172000</v>
      </c>
      <c r="B127" s="283" t="s">
        <v>966</v>
      </c>
      <c r="C127" s="268" t="s">
        <v>146</v>
      </c>
      <c r="D127" s="269">
        <v>800</v>
      </c>
      <c r="E127" s="269"/>
      <c r="F127" s="269"/>
      <c r="G127" s="269"/>
      <c r="H127" s="269">
        <v>700</v>
      </c>
      <c r="I127" s="269"/>
      <c r="J127" s="269">
        <f>J128+J129+J130+J131</f>
        <v>46.5</v>
      </c>
      <c r="K127" s="269">
        <f>K128+K129+K130+K131</f>
        <v>46.5</v>
      </c>
      <c r="L127" s="269">
        <f t="shared" si="1"/>
        <v>0</v>
      </c>
      <c r="M127" s="291"/>
      <c r="N127" s="291"/>
    </row>
    <row r="128" spans="1:14" s="3" customFormat="1" ht="12" customHeight="1" hidden="1">
      <c r="A128" s="266">
        <v>1172100</v>
      </c>
      <c r="B128" s="282" t="s">
        <v>967</v>
      </c>
      <c r="C128" s="274" t="s">
        <v>4</v>
      </c>
      <c r="D128" s="269"/>
      <c r="E128" s="269"/>
      <c r="F128" s="269"/>
      <c r="G128" s="269"/>
      <c r="H128" s="269"/>
      <c r="I128" s="269"/>
      <c r="J128" s="269"/>
      <c r="K128" s="269"/>
      <c r="L128" s="269">
        <f t="shared" si="1"/>
        <v>0</v>
      </c>
      <c r="M128" s="291"/>
      <c r="N128" s="291"/>
    </row>
    <row r="129" spans="1:14" s="3" customFormat="1" ht="12" customHeight="1" hidden="1">
      <c r="A129" s="266">
        <v>1172200</v>
      </c>
      <c r="B129" s="282" t="s">
        <v>968</v>
      </c>
      <c r="C129" s="293">
        <v>482200</v>
      </c>
      <c r="D129" s="269"/>
      <c r="E129" s="269"/>
      <c r="F129" s="269"/>
      <c r="G129" s="269"/>
      <c r="H129" s="269"/>
      <c r="I129" s="269"/>
      <c r="J129" s="269"/>
      <c r="K129" s="269"/>
      <c r="L129" s="269">
        <f t="shared" si="1"/>
        <v>0</v>
      </c>
      <c r="M129" s="291"/>
      <c r="N129" s="291"/>
    </row>
    <row r="130" spans="1:14" s="3" customFormat="1" ht="12" customHeight="1">
      <c r="A130" s="266">
        <v>1172300</v>
      </c>
      <c r="B130" s="282" t="s">
        <v>24</v>
      </c>
      <c r="C130" s="274" t="s">
        <v>5</v>
      </c>
      <c r="D130" s="269">
        <v>800</v>
      </c>
      <c r="E130" s="269"/>
      <c r="F130" s="269"/>
      <c r="G130" s="269"/>
      <c r="H130" s="269">
        <v>700</v>
      </c>
      <c r="I130" s="269"/>
      <c r="J130" s="269">
        <v>46.5</v>
      </c>
      <c r="K130" s="269">
        <v>46.5</v>
      </c>
      <c r="L130" s="269">
        <f t="shared" si="1"/>
        <v>0</v>
      </c>
      <c r="M130" s="291"/>
      <c r="N130" s="291"/>
    </row>
    <row r="131" spans="1:14" s="3" customFormat="1" ht="31.5" customHeight="1" hidden="1">
      <c r="A131" s="266">
        <v>1172400</v>
      </c>
      <c r="B131" s="282" t="s">
        <v>25</v>
      </c>
      <c r="C131" s="274" t="s">
        <v>6</v>
      </c>
      <c r="D131" s="269"/>
      <c r="E131" s="269"/>
      <c r="F131" s="269"/>
      <c r="G131" s="269"/>
      <c r="H131" s="269"/>
      <c r="I131" s="269"/>
      <c r="J131" s="269"/>
      <c r="K131" s="269"/>
      <c r="L131" s="269">
        <f t="shared" si="1"/>
        <v>0</v>
      </c>
      <c r="M131" s="291"/>
      <c r="N131" s="291"/>
    </row>
    <row r="132" spans="1:14" s="3" customFormat="1" ht="0.75" customHeight="1" hidden="1">
      <c r="A132" s="266">
        <v>1173000</v>
      </c>
      <c r="B132" s="283" t="s">
        <v>969</v>
      </c>
      <c r="C132" s="268" t="s">
        <v>146</v>
      </c>
      <c r="D132" s="269">
        <v>0</v>
      </c>
      <c r="E132" s="269"/>
      <c r="F132" s="269"/>
      <c r="G132" s="269"/>
      <c r="H132" s="269">
        <v>0</v>
      </c>
      <c r="I132" s="269"/>
      <c r="J132" s="269">
        <f>J133</f>
        <v>0</v>
      </c>
      <c r="K132" s="269">
        <f>K133</f>
        <v>0</v>
      </c>
      <c r="L132" s="269">
        <f t="shared" si="1"/>
        <v>0</v>
      </c>
      <c r="M132" s="291"/>
      <c r="N132" s="291"/>
    </row>
    <row r="133" spans="1:14" s="3" customFormat="1" ht="21.75" customHeight="1" hidden="1">
      <c r="A133" s="292">
        <v>1173100</v>
      </c>
      <c r="B133" s="282" t="s">
        <v>970</v>
      </c>
      <c r="C133" s="274" t="s">
        <v>370</v>
      </c>
      <c r="D133" s="269"/>
      <c r="E133" s="269"/>
      <c r="F133" s="269"/>
      <c r="G133" s="269"/>
      <c r="H133" s="269"/>
      <c r="I133" s="269"/>
      <c r="J133" s="269"/>
      <c r="K133" s="269"/>
      <c r="L133" s="269">
        <f t="shared" si="1"/>
        <v>0</v>
      </c>
      <c r="M133" s="291"/>
      <c r="N133" s="291"/>
    </row>
    <row r="134" spans="1:14" s="3" customFormat="1" ht="25.5" customHeight="1" hidden="1">
      <c r="A134" s="292">
        <v>1174000</v>
      </c>
      <c r="B134" s="283" t="s">
        <v>971</v>
      </c>
      <c r="C134" s="268" t="s">
        <v>146</v>
      </c>
      <c r="D134" s="269">
        <v>0</v>
      </c>
      <c r="E134" s="269"/>
      <c r="F134" s="269"/>
      <c r="G134" s="269"/>
      <c r="H134" s="269">
        <v>0</v>
      </c>
      <c r="I134" s="269"/>
      <c r="J134" s="269">
        <f>J135+J136</f>
        <v>0</v>
      </c>
      <c r="K134" s="269">
        <f>K135+K136</f>
        <v>0</v>
      </c>
      <c r="L134" s="269">
        <f t="shared" si="1"/>
        <v>0</v>
      </c>
      <c r="M134" s="291"/>
      <c r="N134" s="291"/>
    </row>
    <row r="135" spans="1:14" s="3" customFormat="1" ht="33" customHeight="1" hidden="1">
      <c r="A135" s="292">
        <v>1174100</v>
      </c>
      <c r="B135" s="282" t="s">
        <v>972</v>
      </c>
      <c r="C135" s="274" t="s">
        <v>371</v>
      </c>
      <c r="D135" s="269"/>
      <c r="E135" s="269"/>
      <c r="F135" s="269"/>
      <c r="G135" s="269"/>
      <c r="H135" s="269"/>
      <c r="I135" s="269"/>
      <c r="J135" s="269"/>
      <c r="K135" s="269"/>
      <c r="L135" s="269">
        <f t="shared" si="1"/>
        <v>0</v>
      </c>
      <c r="M135" s="291"/>
      <c r="N135" s="291"/>
    </row>
    <row r="136" spans="1:14" s="3" customFormat="1" ht="25.5" customHeight="1" hidden="1">
      <c r="A136" s="292">
        <v>1174200</v>
      </c>
      <c r="B136" s="282" t="s">
        <v>26</v>
      </c>
      <c r="C136" s="274" t="s">
        <v>372</v>
      </c>
      <c r="D136" s="269"/>
      <c r="E136" s="269"/>
      <c r="F136" s="269"/>
      <c r="G136" s="269"/>
      <c r="H136" s="269"/>
      <c r="I136" s="269"/>
      <c r="J136" s="269"/>
      <c r="K136" s="269"/>
      <c r="L136" s="269">
        <f t="shared" si="1"/>
        <v>0</v>
      </c>
      <c r="M136" s="291"/>
      <c r="N136" s="291"/>
    </row>
    <row r="137" spans="1:14" s="3" customFormat="1" ht="32.25" customHeight="1" hidden="1">
      <c r="A137" s="292">
        <v>1175000</v>
      </c>
      <c r="B137" s="283" t="s">
        <v>528</v>
      </c>
      <c r="C137" s="268" t="s">
        <v>146</v>
      </c>
      <c r="D137" s="269">
        <v>0</v>
      </c>
      <c r="E137" s="269"/>
      <c r="F137" s="269"/>
      <c r="G137" s="269"/>
      <c r="H137" s="269">
        <v>0</v>
      </c>
      <c r="I137" s="269"/>
      <c r="J137" s="269">
        <f>J138</f>
        <v>0</v>
      </c>
      <c r="K137" s="269">
        <f>K138</f>
        <v>0</v>
      </c>
      <c r="L137" s="269">
        <f t="shared" si="1"/>
        <v>0</v>
      </c>
      <c r="M137" s="291"/>
      <c r="N137" s="291"/>
    </row>
    <row r="138" spans="1:14" s="3" customFormat="1" ht="42.75" customHeight="1" hidden="1">
      <c r="A138" s="292">
        <v>1175100</v>
      </c>
      <c r="B138" s="282" t="s">
        <v>27</v>
      </c>
      <c r="C138" s="274" t="s">
        <v>373</v>
      </c>
      <c r="D138" s="269"/>
      <c r="E138" s="269"/>
      <c r="F138" s="269"/>
      <c r="G138" s="269"/>
      <c r="H138" s="269"/>
      <c r="I138" s="269"/>
      <c r="J138" s="269"/>
      <c r="K138" s="269"/>
      <c r="L138" s="269">
        <f t="shared" si="1"/>
        <v>0</v>
      </c>
      <c r="M138" s="291"/>
      <c r="N138" s="291"/>
    </row>
    <row r="139" spans="1:14" s="3" customFormat="1" ht="12.75" customHeight="1" hidden="1">
      <c r="A139" s="292">
        <v>1176000</v>
      </c>
      <c r="B139" s="283" t="s">
        <v>529</v>
      </c>
      <c r="C139" s="268" t="s">
        <v>146</v>
      </c>
      <c r="D139" s="269">
        <v>0</v>
      </c>
      <c r="E139" s="269"/>
      <c r="F139" s="269"/>
      <c r="G139" s="269"/>
      <c r="H139" s="269">
        <v>0</v>
      </c>
      <c r="I139" s="269"/>
      <c r="J139" s="269">
        <f>J140</f>
        <v>0</v>
      </c>
      <c r="K139" s="269">
        <f>K140</f>
        <v>0</v>
      </c>
      <c r="L139" s="269">
        <f t="shared" si="1"/>
        <v>0</v>
      </c>
      <c r="M139" s="291"/>
      <c r="N139" s="291"/>
    </row>
    <row r="140" spans="1:14" s="3" customFormat="1" ht="12.75" customHeight="1" hidden="1">
      <c r="A140" s="292">
        <v>1176100</v>
      </c>
      <c r="B140" s="282" t="s">
        <v>28</v>
      </c>
      <c r="C140" s="274" t="s">
        <v>374</v>
      </c>
      <c r="D140" s="269"/>
      <c r="E140" s="269"/>
      <c r="F140" s="269"/>
      <c r="G140" s="269"/>
      <c r="H140" s="269"/>
      <c r="I140" s="269"/>
      <c r="J140" s="269"/>
      <c r="K140" s="269"/>
      <c r="L140" s="269">
        <f t="shared" si="1"/>
        <v>0</v>
      </c>
      <c r="M140" s="291"/>
      <c r="N140" s="291"/>
    </row>
    <row r="141" spans="1:14" s="3" customFormat="1" ht="12.75" customHeight="1">
      <c r="A141" s="292">
        <v>1177000</v>
      </c>
      <c r="B141" s="283" t="s">
        <v>530</v>
      </c>
      <c r="C141" s="268" t="s">
        <v>146</v>
      </c>
      <c r="D141" s="269">
        <v>0</v>
      </c>
      <c r="E141" s="269"/>
      <c r="F141" s="269"/>
      <c r="G141" s="269"/>
      <c r="H141" s="269">
        <v>0</v>
      </c>
      <c r="I141" s="269"/>
      <c r="J141" s="269">
        <f>J142</f>
        <v>0</v>
      </c>
      <c r="K141" s="269">
        <f>K142</f>
        <v>0</v>
      </c>
      <c r="L141" s="269">
        <f t="shared" si="1"/>
        <v>0</v>
      </c>
      <c r="M141" s="291"/>
      <c r="N141" s="291"/>
    </row>
    <row r="142" spans="1:14" s="3" customFormat="1" ht="12.75" customHeight="1">
      <c r="A142" s="292">
        <v>1177100</v>
      </c>
      <c r="B142" s="282" t="s">
        <v>29</v>
      </c>
      <c r="C142" s="274" t="s">
        <v>375</v>
      </c>
      <c r="D142" s="269"/>
      <c r="E142" s="269"/>
      <c r="F142" s="269"/>
      <c r="G142" s="269"/>
      <c r="H142" s="269"/>
      <c r="I142" s="269"/>
      <c r="J142" s="269"/>
      <c r="K142" s="269"/>
      <c r="L142" s="269">
        <f t="shared" si="1"/>
        <v>0</v>
      </c>
      <c r="M142" s="291"/>
      <c r="N142" s="291"/>
    </row>
    <row r="143" spans="1:14" s="3" customFormat="1" ht="21.75" customHeight="1">
      <c r="A143" s="294" t="s">
        <v>376</v>
      </c>
      <c r="B143" s="282" t="s">
        <v>531</v>
      </c>
      <c r="C143" s="268" t="s">
        <v>146</v>
      </c>
      <c r="D143" s="269">
        <v>450</v>
      </c>
      <c r="E143" s="269"/>
      <c r="F143" s="269"/>
      <c r="G143" s="269"/>
      <c r="H143" s="269">
        <v>450</v>
      </c>
      <c r="I143" s="269"/>
      <c r="J143" s="269">
        <f>J144+J155+J160+J162</f>
        <v>370</v>
      </c>
      <c r="K143" s="269">
        <f>K144+K155+K160+K162</f>
        <v>370</v>
      </c>
      <c r="L143" s="269">
        <f t="shared" si="1"/>
        <v>0</v>
      </c>
      <c r="M143" s="291"/>
      <c r="N143" s="291"/>
    </row>
    <row r="144" spans="1:14" s="3" customFormat="1" ht="13.5" customHeight="1">
      <c r="A144" s="292" t="s">
        <v>377</v>
      </c>
      <c r="B144" s="282" t="s">
        <v>532</v>
      </c>
      <c r="C144" s="268" t="s">
        <v>146</v>
      </c>
      <c r="D144" s="269">
        <v>450</v>
      </c>
      <c r="E144" s="269"/>
      <c r="F144" s="269"/>
      <c r="G144" s="269"/>
      <c r="H144" s="269">
        <v>450</v>
      </c>
      <c r="I144" s="269"/>
      <c r="J144" s="269">
        <f>J145+J146+J147+J148+J149+J150+J151+J152+J153+J154</f>
        <v>370</v>
      </c>
      <c r="K144" s="269">
        <f>K145+K146+K147+K148+K149+K150+K151+K152+K153+K154</f>
        <v>370</v>
      </c>
      <c r="L144" s="269">
        <f t="shared" si="1"/>
        <v>0</v>
      </c>
      <c r="M144" s="291"/>
      <c r="N144" s="291"/>
    </row>
    <row r="145" spans="1:14" s="3" customFormat="1" ht="12" customHeight="1" hidden="1">
      <c r="A145" s="292" t="s">
        <v>378</v>
      </c>
      <c r="B145" s="282" t="s">
        <v>30</v>
      </c>
      <c r="C145" s="294" t="s">
        <v>379</v>
      </c>
      <c r="D145" s="269"/>
      <c r="E145" s="269"/>
      <c r="F145" s="269"/>
      <c r="G145" s="269"/>
      <c r="H145" s="269"/>
      <c r="I145" s="269"/>
      <c r="J145" s="269"/>
      <c r="K145" s="269"/>
      <c r="L145" s="269">
        <f t="shared" si="1"/>
        <v>0</v>
      </c>
      <c r="M145" s="291"/>
      <c r="N145" s="291"/>
    </row>
    <row r="146" spans="1:14" s="3" customFormat="1" ht="21.75" customHeight="1" hidden="1">
      <c r="A146" s="292" t="s">
        <v>380</v>
      </c>
      <c r="B146" s="282" t="s">
        <v>113</v>
      </c>
      <c r="C146" s="294" t="s">
        <v>381</v>
      </c>
      <c r="D146" s="269"/>
      <c r="E146" s="269"/>
      <c r="F146" s="269"/>
      <c r="G146" s="269"/>
      <c r="H146" s="269"/>
      <c r="I146" s="269"/>
      <c r="J146" s="269"/>
      <c r="K146" s="269"/>
      <c r="L146" s="269">
        <f t="shared" si="1"/>
        <v>0</v>
      </c>
      <c r="M146" s="291"/>
      <c r="N146" s="291"/>
    </row>
    <row r="147" spans="1:14" s="3" customFormat="1" ht="21" customHeight="1" hidden="1">
      <c r="A147" s="292" t="s">
        <v>382</v>
      </c>
      <c r="B147" s="282" t="s">
        <v>31</v>
      </c>
      <c r="C147" s="294" t="s">
        <v>383</v>
      </c>
      <c r="D147" s="269"/>
      <c r="E147" s="269"/>
      <c r="F147" s="269"/>
      <c r="G147" s="269"/>
      <c r="H147" s="269"/>
      <c r="I147" s="269"/>
      <c r="J147" s="269"/>
      <c r="K147" s="269"/>
      <c r="L147" s="269">
        <f t="shared" si="1"/>
        <v>0</v>
      </c>
      <c r="M147" s="291"/>
      <c r="N147" s="291"/>
    </row>
    <row r="148" spans="1:14" s="3" customFormat="1" ht="12" customHeight="1" hidden="1">
      <c r="A148" s="294" t="s">
        <v>384</v>
      </c>
      <c r="B148" s="282" t="s">
        <v>32</v>
      </c>
      <c r="C148" s="294" t="s">
        <v>385</v>
      </c>
      <c r="D148" s="269"/>
      <c r="E148" s="269"/>
      <c r="F148" s="269"/>
      <c r="G148" s="269"/>
      <c r="H148" s="269"/>
      <c r="I148" s="269"/>
      <c r="J148" s="269"/>
      <c r="K148" s="269"/>
      <c r="L148" s="269">
        <f t="shared" si="1"/>
        <v>0</v>
      </c>
      <c r="M148" s="291"/>
      <c r="N148" s="291"/>
    </row>
    <row r="149" spans="1:14" s="3" customFormat="1" ht="11.25" customHeight="1">
      <c r="A149" s="294" t="s">
        <v>386</v>
      </c>
      <c r="B149" s="282" t="s">
        <v>533</v>
      </c>
      <c r="C149" s="294" t="s">
        <v>387</v>
      </c>
      <c r="D149" s="269">
        <v>450</v>
      </c>
      <c r="E149" s="269"/>
      <c r="F149" s="269"/>
      <c r="G149" s="269"/>
      <c r="H149" s="269">
        <v>450</v>
      </c>
      <c r="I149" s="269"/>
      <c r="J149" s="269">
        <v>370</v>
      </c>
      <c r="K149" s="269">
        <v>370</v>
      </c>
      <c r="L149" s="269">
        <f t="shared" si="1"/>
        <v>0</v>
      </c>
      <c r="M149" s="291"/>
      <c r="N149" s="291"/>
    </row>
    <row r="150" spans="1:14" s="3" customFormat="1" ht="11.25" customHeight="1" hidden="1">
      <c r="A150" s="294" t="s">
        <v>388</v>
      </c>
      <c r="B150" s="282" t="s">
        <v>33</v>
      </c>
      <c r="C150" s="294" t="s">
        <v>389</v>
      </c>
      <c r="D150" s="269"/>
      <c r="E150" s="269"/>
      <c r="F150" s="269"/>
      <c r="G150" s="269"/>
      <c r="H150" s="269"/>
      <c r="I150" s="269"/>
      <c r="J150" s="269"/>
      <c r="K150" s="269"/>
      <c r="L150" s="269">
        <f t="shared" si="1"/>
        <v>0</v>
      </c>
      <c r="M150" s="291"/>
      <c r="N150" s="291"/>
    </row>
    <row r="151" spans="1:14" s="3" customFormat="1" ht="0.75" customHeight="1" hidden="1">
      <c r="A151" s="294" t="s">
        <v>390</v>
      </c>
      <c r="B151" s="282" t="s">
        <v>34</v>
      </c>
      <c r="C151" s="294" t="s">
        <v>391</v>
      </c>
      <c r="D151" s="269"/>
      <c r="E151" s="269"/>
      <c r="F151" s="269"/>
      <c r="G151" s="269"/>
      <c r="H151" s="269"/>
      <c r="I151" s="269"/>
      <c r="J151" s="269"/>
      <c r="K151" s="269"/>
      <c r="L151" s="269">
        <f t="shared" si="1"/>
        <v>0</v>
      </c>
      <c r="M151" s="291"/>
      <c r="N151" s="291"/>
    </row>
    <row r="152" spans="1:14" s="3" customFormat="1" ht="12.75" customHeight="1" hidden="1">
      <c r="A152" s="294" t="s">
        <v>392</v>
      </c>
      <c r="B152" s="282" t="s">
        <v>973</v>
      </c>
      <c r="C152" s="294" t="s">
        <v>393</v>
      </c>
      <c r="D152" s="269"/>
      <c r="E152" s="269"/>
      <c r="F152" s="269"/>
      <c r="G152" s="269"/>
      <c r="H152" s="269"/>
      <c r="I152" s="269"/>
      <c r="J152" s="269"/>
      <c r="K152" s="269"/>
      <c r="L152" s="269">
        <f t="shared" si="1"/>
        <v>0</v>
      </c>
      <c r="M152" s="291"/>
      <c r="N152" s="291"/>
    </row>
    <row r="153" spans="1:14" s="3" customFormat="1" ht="22.5" customHeight="1" hidden="1">
      <c r="A153" s="284" t="s">
        <v>394</v>
      </c>
      <c r="B153" s="288" t="s">
        <v>534</v>
      </c>
      <c r="C153" s="284" t="s">
        <v>395</v>
      </c>
      <c r="D153" s="269"/>
      <c r="E153" s="269"/>
      <c r="F153" s="269"/>
      <c r="G153" s="269"/>
      <c r="H153" s="269"/>
      <c r="I153" s="269"/>
      <c r="J153" s="269"/>
      <c r="K153" s="269"/>
      <c r="L153" s="269">
        <f aca="true" t="shared" si="2" ref="L153:L167">K153-J153</f>
        <v>0</v>
      </c>
      <c r="M153" s="291"/>
      <c r="N153" s="291"/>
    </row>
    <row r="154" spans="1:14" s="3" customFormat="1" ht="12.75" customHeight="1" hidden="1">
      <c r="A154" s="284" t="s">
        <v>396</v>
      </c>
      <c r="B154" s="295" t="s">
        <v>535</v>
      </c>
      <c r="C154" s="284" t="s">
        <v>397</v>
      </c>
      <c r="D154" s="269"/>
      <c r="E154" s="269"/>
      <c r="F154" s="269"/>
      <c r="G154" s="269"/>
      <c r="H154" s="269"/>
      <c r="I154" s="269"/>
      <c r="J154" s="269"/>
      <c r="K154" s="269"/>
      <c r="L154" s="269">
        <f t="shared" si="2"/>
        <v>0</v>
      </c>
      <c r="M154" s="291"/>
      <c r="N154" s="291"/>
    </row>
    <row r="155" spans="1:14" s="3" customFormat="1" ht="12" customHeight="1" hidden="1">
      <c r="A155" s="294" t="s">
        <v>398</v>
      </c>
      <c r="B155" s="283" t="s">
        <v>536</v>
      </c>
      <c r="C155" s="268" t="s">
        <v>146</v>
      </c>
      <c r="D155" s="269">
        <v>0</v>
      </c>
      <c r="E155" s="269"/>
      <c r="F155" s="269"/>
      <c r="G155" s="269"/>
      <c r="H155" s="269">
        <v>0</v>
      </c>
      <c r="I155" s="269"/>
      <c r="J155" s="269">
        <f>J156+J157+J158+J159</f>
        <v>0</v>
      </c>
      <c r="K155" s="269">
        <f>K156+K157+K158+K159</f>
        <v>0</v>
      </c>
      <c r="L155" s="269">
        <f t="shared" si="2"/>
        <v>0</v>
      </c>
      <c r="M155" s="291"/>
      <c r="N155" s="291"/>
    </row>
    <row r="156" spans="1:14" s="3" customFormat="1" ht="12.75" customHeight="1" hidden="1">
      <c r="A156" s="294" t="s">
        <v>399</v>
      </c>
      <c r="B156" s="282" t="s">
        <v>537</v>
      </c>
      <c r="C156" s="294" t="s">
        <v>400</v>
      </c>
      <c r="D156" s="269"/>
      <c r="E156" s="269"/>
      <c r="F156" s="269"/>
      <c r="G156" s="269"/>
      <c r="H156" s="269"/>
      <c r="I156" s="269"/>
      <c r="J156" s="269"/>
      <c r="K156" s="269"/>
      <c r="L156" s="269">
        <f t="shared" si="2"/>
        <v>0</v>
      </c>
      <c r="M156" s="291"/>
      <c r="N156" s="291"/>
    </row>
    <row r="157" spans="1:14" s="3" customFormat="1" ht="12.75" customHeight="1" hidden="1">
      <c r="A157" s="294" t="s">
        <v>401</v>
      </c>
      <c r="B157" s="282" t="s">
        <v>538</v>
      </c>
      <c r="C157" s="294" t="s">
        <v>402</v>
      </c>
      <c r="D157" s="269"/>
      <c r="E157" s="269"/>
      <c r="F157" s="269"/>
      <c r="G157" s="269"/>
      <c r="H157" s="269"/>
      <c r="I157" s="269"/>
      <c r="J157" s="269"/>
      <c r="K157" s="269"/>
      <c r="L157" s="269">
        <f t="shared" si="2"/>
        <v>0</v>
      </c>
      <c r="M157" s="291"/>
      <c r="N157" s="291"/>
    </row>
    <row r="158" spans="1:14" s="3" customFormat="1" ht="25.5" customHeight="1" hidden="1">
      <c r="A158" s="294" t="s">
        <v>403</v>
      </c>
      <c r="B158" s="282" t="s">
        <v>974</v>
      </c>
      <c r="C158" s="294" t="s">
        <v>404</v>
      </c>
      <c r="D158" s="269"/>
      <c r="E158" s="269"/>
      <c r="F158" s="269"/>
      <c r="G158" s="269"/>
      <c r="H158" s="269"/>
      <c r="I158" s="269"/>
      <c r="J158" s="269"/>
      <c r="K158" s="269"/>
      <c r="L158" s="269">
        <f t="shared" si="2"/>
        <v>0</v>
      </c>
      <c r="M158" s="291"/>
      <c r="N158" s="291"/>
    </row>
    <row r="159" spans="1:14" s="3" customFormat="1" ht="21.75" customHeight="1" hidden="1">
      <c r="A159" s="294" t="s">
        <v>405</v>
      </c>
      <c r="B159" s="282" t="s">
        <v>975</v>
      </c>
      <c r="C159" s="294" t="s">
        <v>406</v>
      </c>
      <c r="D159" s="269"/>
      <c r="E159" s="269"/>
      <c r="F159" s="269"/>
      <c r="G159" s="269"/>
      <c r="H159" s="269"/>
      <c r="I159" s="269"/>
      <c r="J159" s="269"/>
      <c r="K159" s="269"/>
      <c r="L159" s="269">
        <f t="shared" si="2"/>
        <v>0</v>
      </c>
      <c r="M159" s="291"/>
      <c r="N159" s="291"/>
    </row>
    <row r="160" spans="1:14" s="3" customFormat="1" ht="12" customHeight="1" hidden="1">
      <c r="A160" s="294" t="s">
        <v>407</v>
      </c>
      <c r="B160" s="283" t="s">
        <v>539</v>
      </c>
      <c r="C160" s="268" t="s">
        <v>146</v>
      </c>
      <c r="D160" s="269">
        <v>0</v>
      </c>
      <c r="E160" s="269"/>
      <c r="F160" s="269"/>
      <c r="G160" s="269"/>
      <c r="H160" s="269">
        <v>0</v>
      </c>
      <c r="I160" s="269"/>
      <c r="J160" s="269">
        <f>J161</f>
        <v>0</v>
      </c>
      <c r="K160" s="269">
        <f>K161</f>
        <v>0</v>
      </c>
      <c r="L160" s="269">
        <f t="shared" si="2"/>
        <v>0</v>
      </c>
      <c r="M160" s="291"/>
      <c r="N160" s="291"/>
    </row>
    <row r="161" spans="1:14" s="3" customFormat="1" ht="12.75" customHeight="1" hidden="1">
      <c r="A161" s="294" t="s">
        <v>408</v>
      </c>
      <c r="B161" s="282" t="s">
        <v>540</v>
      </c>
      <c r="C161" s="294" t="s">
        <v>409</v>
      </c>
      <c r="D161" s="269"/>
      <c r="E161" s="269"/>
      <c r="F161" s="269"/>
      <c r="G161" s="269"/>
      <c r="H161" s="269"/>
      <c r="I161" s="269"/>
      <c r="J161" s="269"/>
      <c r="K161" s="269"/>
      <c r="L161" s="269">
        <f t="shared" si="2"/>
        <v>0</v>
      </c>
      <c r="M161" s="291"/>
      <c r="N161" s="291"/>
    </row>
    <row r="162" spans="1:14" s="3" customFormat="1" ht="12" customHeight="1" hidden="1">
      <c r="A162" s="296" t="s">
        <v>410</v>
      </c>
      <c r="B162" s="297" t="s">
        <v>541</v>
      </c>
      <c r="C162" s="268" t="s">
        <v>146</v>
      </c>
      <c r="D162" s="269">
        <v>0</v>
      </c>
      <c r="E162" s="269"/>
      <c r="F162" s="269"/>
      <c r="G162" s="269"/>
      <c r="H162" s="269">
        <v>0</v>
      </c>
      <c r="I162" s="269"/>
      <c r="J162" s="269">
        <f>J163+J164+J165+J166</f>
        <v>0</v>
      </c>
      <c r="K162" s="269">
        <f>K163+K164+K165+K166</f>
        <v>0</v>
      </c>
      <c r="L162" s="269">
        <f t="shared" si="2"/>
        <v>0</v>
      </c>
      <c r="M162" s="291"/>
      <c r="N162" s="291"/>
    </row>
    <row r="163" spans="1:14" s="3" customFormat="1" ht="13.5" customHeight="1" hidden="1">
      <c r="A163" s="294" t="s">
        <v>411</v>
      </c>
      <c r="B163" s="282" t="s">
        <v>542</v>
      </c>
      <c r="C163" s="294" t="s">
        <v>412</v>
      </c>
      <c r="D163" s="269"/>
      <c r="E163" s="269"/>
      <c r="F163" s="269"/>
      <c r="G163" s="269"/>
      <c r="H163" s="269"/>
      <c r="I163" s="269"/>
      <c r="J163" s="269"/>
      <c r="K163" s="269"/>
      <c r="L163" s="269">
        <f t="shared" si="2"/>
        <v>0</v>
      </c>
      <c r="M163" s="291"/>
      <c r="N163" s="291"/>
    </row>
    <row r="164" spans="1:14" s="3" customFormat="1" ht="12.75" customHeight="1" hidden="1">
      <c r="A164" s="294" t="s">
        <v>413</v>
      </c>
      <c r="B164" s="282" t="s">
        <v>543</v>
      </c>
      <c r="C164" s="294" t="s">
        <v>414</v>
      </c>
      <c r="D164" s="269"/>
      <c r="E164" s="269"/>
      <c r="F164" s="269"/>
      <c r="G164" s="269"/>
      <c r="H164" s="269"/>
      <c r="I164" s="269"/>
      <c r="J164" s="269"/>
      <c r="K164" s="269"/>
      <c r="L164" s="269">
        <f t="shared" si="2"/>
        <v>0</v>
      </c>
      <c r="M164" s="291"/>
      <c r="N164" s="291"/>
    </row>
    <row r="165" spans="1:14" s="3" customFormat="1" ht="21.75" customHeight="1" hidden="1">
      <c r="A165" s="294" t="s">
        <v>415</v>
      </c>
      <c r="B165" s="282" t="s">
        <v>976</v>
      </c>
      <c r="C165" s="294" t="s">
        <v>416</v>
      </c>
      <c r="D165" s="269"/>
      <c r="E165" s="269"/>
      <c r="F165" s="269"/>
      <c r="G165" s="269"/>
      <c r="H165" s="269"/>
      <c r="I165" s="269"/>
      <c r="J165" s="269"/>
      <c r="K165" s="269"/>
      <c r="L165" s="269">
        <f t="shared" si="2"/>
        <v>0</v>
      </c>
      <c r="M165" s="291"/>
      <c r="N165" s="291"/>
    </row>
    <row r="166" spans="1:14" s="3" customFormat="1" ht="25.5" customHeight="1" hidden="1">
      <c r="A166" s="298">
        <v>1244000</v>
      </c>
      <c r="B166" s="287" t="s">
        <v>977</v>
      </c>
      <c r="C166" s="294" t="s">
        <v>417</v>
      </c>
      <c r="D166" s="269"/>
      <c r="E166" s="269"/>
      <c r="F166" s="269"/>
      <c r="G166" s="269"/>
      <c r="H166" s="269"/>
      <c r="I166" s="269"/>
      <c r="J166" s="269"/>
      <c r="K166" s="269"/>
      <c r="L166" s="269">
        <f t="shared" si="2"/>
        <v>0</v>
      </c>
      <c r="M166" s="291"/>
      <c r="N166" s="291"/>
    </row>
    <row r="167" spans="1:14" s="3" customFormat="1" ht="15" customHeight="1">
      <c r="A167" s="266">
        <v>1000000</v>
      </c>
      <c r="B167" s="270" t="s">
        <v>544</v>
      </c>
      <c r="C167" s="268" t="s">
        <v>146</v>
      </c>
      <c r="D167" s="269">
        <v>25044.2</v>
      </c>
      <c r="E167" s="269"/>
      <c r="F167" s="269"/>
      <c r="G167" s="269"/>
      <c r="H167" s="269">
        <v>25194.2</v>
      </c>
      <c r="I167" s="269"/>
      <c r="J167" s="269">
        <f>J24+J143</f>
        <v>20444.1</v>
      </c>
      <c r="K167" s="269">
        <f>K24+K143</f>
        <v>20444.1</v>
      </c>
      <c r="L167" s="269">
        <f t="shared" si="2"/>
        <v>0</v>
      </c>
      <c r="M167" s="291"/>
      <c r="N167" s="291"/>
    </row>
    <row r="168" spans="1:14" ht="8.25" customHeigh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</row>
    <row r="169" spans="1:10" ht="19.5" customHeight="1">
      <c r="A169" s="45" t="s">
        <v>1000</v>
      </c>
      <c r="B169" s="45"/>
      <c r="C169" s="8"/>
      <c r="D169" s="8"/>
      <c r="E169" s="8"/>
      <c r="J169" s="4">
        <v>20444.1</v>
      </c>
    </row>
    <row r="170" spans="1:5" ht="9" customHeight="1" hidden="1">
      <c r="A170" s="8"/>
      <c r="B170" s="8"/>
      <c r="C170" s="8"/>
      <c r="D170" s="8"/>
      <c r="E170" s="8"/>
    </row>
    <row r="171" spans="1:10" ht="35.25" customHeight="1">
      <c r="A171" s="23" t="s">
        <v>105</v>
      </c>
      <c r="B171" s="47" t="s">
        <v>147</v>
      </c>
      <c r="C171" s="47"/>
      <c r="D171" s="45" t="s">
        <v>238</v>
      </c>
      <c r="E171" s="45"/>
      <c r="F171" s="45"/>
      <c r="J171" s="32">
        <f>J169-J167</f>
        <v>0</v>
      </c>
    </row>
    <row r="172" spans="1:6" ht="12.75">
      <c r="A172" s="10"/>
      <c r="B172" s="47" t="s">
        <v>880</v>
      </c>
      <c r="C172" s="47"/>
      <c r="D172" s="7"/>
      <c r="E172" s="7"/>
      <c r="F172" s="7"/>
    </row>
    <row r="173" spans="2:6" ht="12" customHeight="1">
      <c r="B173" s="10"/>
      <c r="C173" s="10"/>
      <c r="D173" s="7"/>
      <c r="E173" s="7"/>
      <c r="F173" s="7"/>
    </row>
    <row r="174" spans="1:6" ht="7.5" customHeight="1" hidden="1">
      <c r="A174" s="10"/>
      <c r="B174" s="10"/>
      <c r="C174" s="10"/>
      <c r="D174" s="7"/>
      <c r="E174" s="7"/>
      <c r="F174" s="7"/>
    </row>
    <row r="175" spans="1:6" ht="23.25" customHeight="1">
      <c r="A175" s="23" t="s">
        <v>342</v>
      </c>
      <c r="B175" s="47" t="s">
        <v>147</v>
      </c>
      <c r="C175" s="47"/>
      <c r="D175" s="45" t="s">
        <v>706</v>
      </c>
      <c r="E175" s="45"/>
      <c r="F175" s="45"/>
    </row>
    <row r="176" spans="1:6" ht="12.75" customHeight="1">
      <c r="A176" s="10"/>
      <c r="B176" s="47" t="s">
        <v>880</v>
      </c>
      <c r="C176" s="47"/>
      <c r="D176" s="10"/>
      <c r="E176" s="10"/>
      <c r="F176" s="7"/>
    </row>
    <row r="177" spans="1:6" ht="12.75" customHeight="1">
      <c r="A177" s="10"/>
      <c r="B177" s="9"/>
      <c r="C177" s="9"/>
      <c r="D177" s="10"/>
      <c r="E177" s="10"/>
      <c r="F177" s="7"/>
    </row>
    <row r="178" spans="1:6" ht="12.75" customHeight="1">
      <c r="A178" s="10" t="s">
        <v>148</v>
      </c>
      <c r="B178" s="9"/>
      <c r="C178" s="9"/>
      <c r="D178" s="10"/>
      <c r="E178" s="10"/>
      <c r="F178" s="7"/>
    </row>
    <row r="179" spans="1:6" ht="126.75" customHeight="1">
      <c r="A179" s="10"/>
      <c r="B179" s="9"/>
      <c r="C179" s="9"/>
      <c r="D179" s="10"/>
      <c r="E179" s="10"/>
      <c r="F179" s="7"/>
    </row>
    <row r="180" spans="1:6" ht="12.75" customHeight="1">
      <c r="A180" s="10"/>
      <c r="B180" s="9"/>
      <c r="C180" s="9"/>
      <c r="D180" s="10"/>
      <c r="E180" s="10"/>
      <c r="F180" s="7"/>
    </row>
    <row r="181" spans="1:6" ht="12.75" customHeight="1">
      <c r="A181" s="10"/>
      <c r="B181" s="9"/>
      <c r="C181" s="9"/>
      <c r="D181" s="10"/>
      <c r="E181" s="10"/>
      <c r="F181" s="7"/>
    </row>
    <row r="182" spans="1:6" ht="12.75" customHeight="1">
      <c r="A182" s="10"/>
      <c r="B182" s="9"/>
      <c r="C182" s="9"/>
      <c r="D182" s="10"/>
      <c r="E182" s="10"/>
      <c r="F182" s="7"/>
    </row>
    <row r="183" spans="1:6" ht="12.75" customHeight="1">
      <c r="A183" s="10"/>
      <c r="B183" s="9"/>
      <c r="C183" s="9"/>
      <c r="D183" s="10"/>
      <c r="E183" s="10"/>
      <c r="F183" s="7"/>
    </row>
    <row r="184" spans="1:6" ht="12.75" customHeight="1">
      <c r="A184" s="10"/>
      <c r="B184" s="9"/>
      <c r="C184" s="9"/>
      <c r="D184" s="10"/>
      <c r="E184" s="10"/>
      <c r="F184" s="7"/>
    </row>
    <row r="185" spans="1:14" ht="10.5" customHeight="1">
      <c r="A185" s="46"/>
      <c r="B185" s="46"/>
      <c r="C185" s="46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</row>
    <row r="186" spans="1:14" ht="3.75" customHeight="1">
      <c r="A186" s="46"/>
      <c r="B186" s="46"/>
      <c r="C186" s="46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</row>
    <row r="187" spans="1:14" ht="8.25" customHeight="1">
      <c r="A187" s="46"/>
      <c r="B187" s="46"/>
      <c r="C187" s="46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</row>
    <row r="188" spans="1:14" ht="6.75" customHeight="1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</row>
    <row r="189" spans="1:14" ht="11.25" customHeight="1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</row>
    <row r="190" spans="1:14" ht="11.25" customHeight="1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</row>
    <row r="191" spans="1:14" ht="11.25" customHeight="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</row>
    <row r="192" spans="1:14" ht="11.25" customHeight="1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</row>
    <row r="193" spans="1:14" ht="11.25" customHeight="1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</row>
    <row r="194" spans="1:14" ht="11.25" customHeight="1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</row>
    <row r="195" spans="1:14" ht="11.25" customHeight="1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</row>
    <row r="196" spans="1:14" ht="11.25" customHeight="1">
      <c r="A196" s="43"/>
      <c r="B196" s="43"/>
      <c r="C196" s="43"/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</row>
    <row r="197" spans="1:14" ht="11.25" customHeight="1">
      <c r="A197" s="43"/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</row>
    <row r="198" spans="1:14" ht="11.25" customHeight="1">
      <c r="A198" s="43"/>
      <c r="B198" s="43"/>
      <c r="C198" s="43"/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</row>
    <row r="199" spans="1:14" ht="11.25" customHeight="1">
      <c r="A199" s="43"/>
      <c r="B199" s="43"/>
      <c r="C199" s="43"/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</row>
    <row r="200" spans="1:14" ht="11.25" customHeight="1">
      <c r="A200" s="43"/>
      <c r="B200" s="43"/>
      <c r="C200" s="43"/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</row>
    <row r="201" spans="1:14" ht="11.25" customHeight="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</row>
    <row r="202" spans="1:14" ht="11.25" customHeight="1">
      <c r="A202" s="43"/>
      <c r="B202" s="43"/>
      <c r="C202" s="43"/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</row>
    <row r="203" spans="1:14" ht="11.25" customHeight="1">
      <c r="A203" s="43"/>
      <c r="B203" s="43"/>
      <c r="C203" s="43"/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</row>
    <row r="204" spans="1:14" ht="11.25" customHeight="1">
      <c r="A204" s="43"/>
      <c r="B204" s="43"/>
      <c r="C204" s="43"/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</row>
    <row r="205" spans="1:14" ht="11.25" customHeight="1">
      <c r="A205" s="43"/>
      <c r="B205" s="43"/>
      <c r="C205" s="43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</row>
    <row r="206" spans="1:14" ht="11.25" customHeight="1">
      <c r="A206" s="43"/>
      <c r="B206" s="43"/>
      <c r="C206" s="43"/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</row>
    <row r="207" spans="1:14" ht="11.25" customHeight="1">
      <c r="A207" s="43"/>
      <c r="B207" s="43"/>
      <c r="C207" s="43"/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</row>
    <row r="208" spans="1:14" ht="11.25" customHeight="1">
      <c r="A208" s="43"/>
      <c r="B208" s="43"/>
      <c r="C208" s="43"/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</row>
    <row r="209" spans="1:14" ht="11.25" customHeight="1">
      <c r="A209" s="43"/>
      <c r="B209" s="43"/>
      <c r="C209" s="43"/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</row>
    <row r="210" spans="1:14" ht="11.25" customHeight="1">
      <c r="A210" s="43"/>
      <c r="B210" s="43"/>
      <c r="C210" s="43"/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</row>
    <row r="211" spans="1:14" ht="11.25" customHeight="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</row>
    <row r="212" spans="1:14" ht="11.25" customHeight="1">
      <c r="A212" s="43"/>
      <c r="B212" s="43"/>
      <c r="C212" s="43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</row>
    <row r="213" spans="1:14" ht="11.25" customHeight="1">
      <c r="A213" s="43"/>
      <c r="B213" s="43"/>
      <c r="C213" s="43"/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</row>
    <row r="214" spans="1:14" ht="11.25" customHeight="1">
      <c r="A214" s="43"/>
      <c r="B214" s="43"/>
      <c r="C214" s="43"/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</row>
    <row r="215" spans="1:14" ht="11.25" customHeight="1">
      <c r="A215" s="43"/>
      <c r="B215" s="43"/>
      <c r="C215" s="43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</row>
    <row r="216" spans="1:14" ht="11.25" customHeight="1">
      <c r="A216" s="43"/>
      <c r="B216" s="43"/>
      <c r="C216" s="43"/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</row>
    <row r="217" spans="1:14" ht="11.25" customHeight="1">
      <c r="A217" s="43"/>
      <c r="B217" s="43"/>
      <c r="C217" s="43"/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</row>
    <row r="218" spans="1:14" ht="11.25" customHeight="1">
      <c r="A218" s="43"/>
      <c r="B218" s="43"/>
      <c r="C218" s="43"/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</row>
    <row r="219" spans="1:14" ht="11.25" customHeight="1">
      <c r="A219" s="43"/>
      <c r="B219" s="43"/>
      <c r="C219" s="43"/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</row>
    <row r="220" spans="1:14" ht="11.25" customHeight="1">
      <c r="A220" s="43"/>
      <c r="B220" s="43"/>
      <c r="C220" s="43"/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</row>
    <row r="221" spans="1:14" ht="12.75">
      <c r="A221" s="43"/>
      <c r="B221" s="43"/>
      <c r="C221" s="43"/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</row>
  </sheetData>
  <sheetProtection/>
  <mergeCells count="71">
    <mergeCell ref="N16:N22"/>
    <mergeCell ref="E19:G19"/>
    <mergeCell ref="B16:C20"/>
    <mergeCell ref="A1:N1"/>
    <mergeCell ref="A2:N2"/>
    <mergeCell ref="A3:N3"/>
    <mergeCell ref="A4:N4"/>
    <mergeCell ref="E16:G16"/>
    <mergeCell ref="L20:M20"/>
    <mergeCell ref="L19:M19"/>
    <mergeCell ref="L16:M16"/>
    <mergeCell ref="K16:K22"/>
    <mergeCell ref="L17:M17"/>
    <mergeCell ref="E18:G18"/>
    <mergeCell ref="L18:M18"/>
    <mergeCell ref="E17:G17"/>
    <mergeCell ref="A15:N15"/>
    <mergeCell ref="G21:G22"/>
    <mergeCell ref="E21:E22"/>
    <mergeCell ref="B21:B22"/>
    <mergeCell ref="L21:L22"/>
    <mergeCell ref="F21:F22"/>
    <mergeCell ref="H16:H22"/>
    <mergeCell ref="E20:G20"/>
    <mergeCell ref="C21:C22"/>
    <mergeCell ref="D16:D22"/>
    <mergeCell ref="A192:N192"/>
    <mergeCell ref="A193:N193"/>
    <mergeCell ref="A199:N199"/>
    <mergeCell ref="B172:C172"/>
    <mergeCell ref="B175:C175"/>
    <mergeCell ref="A196:N196"/>
    <mergeCell ref="A189:N189"/>
    <mergeCell ref="B176:C176"/>
    <mergeCell ref="A194:N194"/>
    <mergeCell ref="A195:N195"/>
    <mergeCell ref="A187:N187"/>
    <mergeCell ref="A188:N188"/>
    <mergeCell ref="A205:N205"/>
    <mergeCell ref="A201:N201"/>
    <mergeCell ref="A204:N204"/>
    <mergeCell ref="A197:N197"/>
    <mergeCell ref="A200:N200"/>
    <mergeCell ref="A198:N198"/>
    <mergeCell ref="A190:N190"/>
    <mergeCell ref="A191:N191"/>
    <mergeCell ref="A168:N168"/>
    <mergeCell ref="A169:B169"/>
    <mergeCell ref="A185:N185"/>
    <mergeCell ref="A186:N186"/>
    <mergeCell ref="B171:C171"/>
    <mergeCell ref="D171:F171"/>
    <mergeCell ref="D175:F175"/>
    <mergeCell ref="A216:N216"/>
    <mergeCell ref="A211:N211"/>
    <mergeCell ref="A214:N214"/>
    <mergeCell ref="A215:N215"/>
    <mergeCell ref="A210:N210"/>
    <mergeCell ref="A209:N209"/>
    <mergeCell ref="A212:N212"/>
    <mergeCell ref="A213:N213"/>
    <mergeCell ref="A207:N207"/>
    <mergeCell ref="A208:N208"/>
    <mergeCell ref="A202:N202"/>
    <mergeCell ref="A203:N203"/>
    <mergeCell ref="A221:N221"/>
    <mergeCell ref="A217:N217"/>
    <mergeCell ref="A218:N218"/>
    <mergeCell ref="A219:N219"/>
    <mergeCell ref="A220:N220"/>
    <mergeCell ref="A206:N206"/>
  </mergeCells>
  <printOptions/>
  <pageMargins left="0.25" right="0.25" top="0.21" bottom="0.28" header="0.18" footer="0.2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REG-780</cp:lastModifiedBy>
  <cp:lastPrinted>2019-07-14T08:58:45Z</cp:lastPrinted>
  <dcterms:created xsi:type="dcterms:W3CDTF">1996-10-14T23:33:28Z</dcterms:created>
  <dcterms:modified xsi:type="dcterms:W3CDTF">2020-02-26T10:34:35Z</dcterms:modified>
  <cp:category/>
  <cp:version/>
  <cp:contentType/>
  <cp:contentStatus/>
</cp:coreProperties>
</file>