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905"/>
  </bookViews>
  <sheets>
    <sheet name="ԴՄԸ" sheetId="4" r:id="rId1"/>
    <sheet name="Ցուցադրական օրինակ" sheetId="6" r:id="rId2"/>
    <sheet name="Sheet1" sheetId="5" state="hidden" r:id="rId3"/>
  </sheets>
  <definedNames>
    <definedName name="e" localSheetId="0">ԴՄԸ!$E$5</definedName>
    <definedName name="e">#REF!</definedName>
    <definedName name="Safety">ԴՄԸ!$L$3:$L$5</definedName>
  </definedNames>
  <calcPr calcId="125725"/>
</workbook>
</file>

<file path=xl/calcChain.xml><?xml version="1.0" encoding="utf-8"?>
<calcChain xmlns="http://schemas.openxmlformats.org/spreadsheetml/2006/main">
  <c r="D9" i="4"/>
  <c r="D11" l="1"/>
  <c r="D13" s="1"/>
  <c r="D21"/>
  <c r="C14" l="1"/>
  <c r="D22" l="1"/>
  <c r="D23" s="1"/>
  <c r="C15"/>
  <c r="C16"/>
  <c r="E16" s="1"/>
</calcChain>
</file>

<file path=xl/sharedStrings.xml><?xml version="1.0" encoding="utf-8"?>
<sst xmlns="http://schemas.openxmlformats.org/spreadsheetml/2006/main" count="57" uniqueCount="56">
  <si>
    <t>Safety percentage</t>
  </si>
  <si>
    <t>Դրամական միավորի ընտրությամբ կատարված ընտրանք</t>
  </si>
  <si>
    <t>Նշանակալի հաշիվ</t>
  </si>
  <si>
    <t>Նշանակալի ենթահաշիվ, եթե կիրառելի է</t>
  </si>
  <si>
    <t>Բազմության գումար (ՀՀ դրամ)</t>
  </si>
  <si>
    <t>Հավաստիացման գործակից</t>
  </si>
  <si>
    <t>-</t>
  </si>
  <si>
    <t>Էականության հատուկ շեմ (ՀՀ դրամ)</t>
  </si>
  <si>
    <t>Էականության հատուկ շեմ (%)</t>
  </si>
  <si>
    <t>Էականության ընդհանուր շեմ (ՀՀ դրամ)</t>
  </si>
  <si>
    <t>Ընտրանքի ծավալ</t>
  </si>
  <si>
    <t>Գումար (ՀՀ դրամ)</t>
  </si>
  <si>
    <t>Քանակ</t>
  </si>
  <si>
    <t>Ընդամենը բազմություն (ՀՀ դրամ)</t>
  </si>
  <si>
    <t>Հանած՝ առանձին տարրեր</t>
  </si>
  <si>
    <t>Ներկայացված բազմություն ()</t>
  </si>
  <si>
    <t>ԴՄԸ ընտրանքի ծավալ</t>
  </si>
  <si>
    <t>Ընդամենը ընտրանքի ծավալ</t>
  </si>
  <si>
    <t>Միջին ընտրանքային միջակայք</t>
  </si>
  <si>
    <t>Ընտրանքի ծավալի մեծացում, եթե չի օգտագործվել ԴՄԸ</t>
  </si>
  <si>
    <t>Ընտրանքի ծավալի մեծացման գործակից</t>
  </si>
  <si>
    <t>Առանձին տարրեր</t>
  </si>
  <si>
    <t>Ընտրանքի մեծացված ծավալ</t>
  </si>
  <si>
    <t>Ընդամենը վերանայված ընտրանք</t>
  </si>
  <si>
    <t>Որոշ դեպքերում հնարվոր չի լինի օգտագործել ԴՄԸ գործիքը ընտրանքի յուրաքանչյուր տարր ընտրելու համար: Այդ դեպքերում բացելով տողերը click- անելով + նշվանի վրա և լրացնել ստորև աղյուսակը որոշելու ընտրանքի վերանայված ծավալը:</t>
  </si>
  <si>
    <t>Յուրաքանչյուր տրված նպաստի համար քաղաքացու կողմից ներկայացվում է դիմում, առկա է մարզպետի որոշում, որը</t>
  </si>
  <si>
    <t>հաշվապահական հաշվառման դասակարգման և դրանց կիրառման ցուցումները հաստատելու  մասին  թիվ 5-Ն հրամանի</t>
  </si>
  <si>
    <t>օգնության գումարներից: 2017 թվականի ընթացքում տրվել է նպաստ 215 քաղաքացու:</t>
  </si>
  <si>
    <t>նպատակով, որոնք ուղղակիորեն վճարվում են անհատներին կամ տնային տնտեսություններին բյուջեի միջոցներին:</t>
  </si>
  <si>
    <t>անհրաժեշտ է կիրառել դրամային միավորի ընտարքի տեխնիկան:</t>
  </si>
  <si>
    <t>Ընտրանքի հաշվիչի արդյունքներ</t>
  </si>
  <si>
    <t>Այլ նպաստներ</t>
  </si>
  <si>
    <t>Էականության ընդհանուր շեմ</t>
  </si>
  <si>
    <t>32,000.0 հազ. դրամ</t>
  </si>
  <si>
    <t>Էականության հատուկ շեմ</t>
  </si>
  <si>
    <t>Էականության ընդհանուր շեմի 75 տոկոս</t>
  </si>
  <si>
    <t xml:space="preserve">ստացել են 4,200.0 հազ. դրամ (ընդամենը 25 դեպք), իսկ մնացյալ բազմության մասով կատարել ընտրանքային ստուգում: 8 քաղաքացիներին </t>
  </si>
  <si>
    <t>Համաձայն ընտրանքի հաշվիչի արդյունքների՝ բացի 25 նպաստները, որոնք նախատեսվում է ուսումնասիրել որպես առանձին տարրեր</t>
  </si>
  <si>
    <t>(2 անգամից ավել տրված 8 քաղաքացիներին նպաստներ), մնացյալ բազմությունից անհրաժեշտ է ընտրել նաև ևս 2 նպաստ և</t>
  </si>
  <si>
    <t>ուսումնասիրել համապատասխան փաստաթղթերը:</t>
  </si>
  <si>
    <t xml:space="preserve">կատարվել է 38,900.0 հազ. դրամ ընդհանուր գումարով ծախս, որը բաղկացած է մարզպետի որոշմամբ քաղաքացիներին տրված </t>
  </si>
  <si>
    <t xml:space="preserve">ՀՀ բյուջետային և հանրային հատվածի հաշվապահական հաշվառման դասակարգումները՝ &lt;Ընթացիկ ծախսերի դասակարգման կիրառման </t>
  </si>
  <si>
    <t xml:space="preserve">ցուցումները&gt;, հավելված 16-ը: Նշվածով նախատեսում է սոցիալական նպաստների վճարում միայն  սոցիալական ռիսկերից պաշտպանելու </t>
  </si>
  <si>
    <t>Նշանակալի հաշվի համար պետք է իրականացնել մանրամասների ստուգման թեստ: Առաջադրանքի խմբի ղեկավարի որոշմամբ</t>
  </si>
  <si>
    <t>պետք է բազմությունից առանձնացնել 2 անգամից ավելի նպաստ ստացած քաղաքացիներին, որոնք 8 են և ընդհանուր գումարով</t>
  </si>
  <si>
    <t>նպաստները տրված 2 անգամից ավելի ստացած քաղաքացիներին և կամայական 3 նպաստ:</t>
  </si>
  <si>
    <t>Օրինակ</t>
  </si>
  <si>
    <r>
      <t xml:space="preserve">ՀՀ Արագածոտնի մարզպետարանի 2017 թվականի ֆինանսական հաշվետվության </t>
    </r>
    <r>
      <rPr>
        <i/>
        <sz val="10"/>
        <rFont val="GHEA Grapalat"/>
        <family val="3"/>
      </rPr>
      <t xml:space="preserve">Այլ նպաստներ բյուջեից </t>
    </r>
    <r>
      <rPr>
        <sz val="10"/>
        <rFont val="GHEA Grapalat"/>
        <family val="3"/>
      </rPr>
      <t>472900 ենթանալիտիկ հաշվով</t>
    </r>
  </si>
  <si>
    <t>հաշվեքննության ենթակա նշանակալի հաշվի նկարագրություն</t>
  </si>
  <si>
    <t>Համաձայն հաշվեքննության պլանի, նշանակալի հաշվի էական խեղաթյուրումների ռիսկը գնահատվել է ցածր:</t>
  </si>
  <si>
    <t>տրված նպաստի գումարները հանդիսանում են առանձին տարրեր և պետք է հաշվեքննության ենթարկվեն ամբողջությամբ: Մնացածի մասով</t>
  </si>
  <si>
    <t>ընտրանքի հաշվիչը նախատեսում է ընտրանքի ծավալի ավելացում ևս մեկ տարրով: Հետևաբար, անհրաժեշտ է հաշվեքննության ենթարկել 25</t>
  </si>
  <si>
    <t>հաշվեքննողական ընթացակարգ</t>
  </si>
  <si>
    <t>Այն դեպքում, եթե հաշվեքննողի կողմից չի կարող օգտագործվել դրամային միավորի ընտրանքի ծրագիրը, 2 նպաստները ընտրելու նպատակով,</t>
  </si>
  <si>
    <t>սակայն պետք է հաշվի առնի 2007 թվականի հունիսի 9-ի ՀՀ ֆինանսների նախարարի բյուջետային ու հանրային հատվածի</t>
  </si>
  <si>
    <t>ՀԱՎԵԼՎԱԾ 7. Ընտրանքի հաշվիչ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</si>
</sst>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4">
    <font>
      <sz val="10"/>
      <name val="Arial"/>
    </font>
    <font>
      <sz val="10"/>
      <name val="Arial"/>
    </font>
    <font>
      <b/>
      <sz val="10"/>
      <name val="GHEA Grapalat"/>
      <family val="3"/>
    </font>
    <font>
      <sz val="10"/>
      <name val="GHEA Grapalat"/>
      <family val="3"/>
    </font>
    <font>
      <i/>
      <sz val="10"/>
      <name val="GHEA Grapalat"/>
      <family val="3"/>
    </font>
    <font>
      <b/>
      <sz val="16"/>
      <name val="GHEA Grapalat"/>
      <family val="3"/>
    </font>
    <font>
      <sz val="10"/>
      <color indexed="9"/>
      <name val="GHEA Grapalat"/>
      <family val="3"/>
    </font>
    <font>
      <b/>
      <sz val="12"/>
      <color indexed="9"/>
      <name val="GHEA Grapalat"/>
      <family val="3"/>
    </font>
    <font>
      <sz val="10"/>
      <color indexed="18"/>
      <name val="GHEA Grapalat"/>
      <family val="3"/>
    </font>
    <font>
      <b/>
      <sz val="10"/>
      <color indexed="18"/>
      <name val="GHEA Grapalat"/>
      <family val="3"/>
    </font>
    <font>
      <b/>
      <sz val="10"/>
      <color indexed="9"/>
      <name val="GHEA Grapalat"/>
      <family val="3"/>
    </font>
    <font>
      <b/>
      <sz val="9"/>
      <color indexed="10"/>
      <name val="GHEA Grapalat"/>
      <family val="3"/>
    </font>
    <font>
      <b/>
      <sz val="16"/>
      <color indexed="18"/>
      <name val="GHEA Grapalat"/>
      <family val="3"/>
    </font>
    <font>
      <b/>
      <sz val="13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9" fontId="0" fillId="0" borderId="0" xfId="0" applyNumberFormat="1"/>
    <xf numFmtId="0" fontId="2" fillId="0" borderId="0" xfId="0" applyFont="1"/>
    <xf numFmtId="0" fontId="3" fillId="0" borderId="0" xfId="0" applyFont="1"/>
    <xf numFmtId="0" fontId="2" fillId="7" borderId="17" xfId="0" applyFont="1" applyFill="1" applyBorder="1"/>
    <xf numFmtId="0" fontId="3" fillId="7" borderId="18" xfId="0" applyFont="1" applyFill="1" applyBorder="1"/>
    <xf numFmtId="0" fontId="3" fillId="7" borderId="19" xfId="0" applyFont="1" applyFill="1" applyBorder="1"/>
    <xf numFmtId="0" fontId="3" fillId="7" borderId="4" xfId="0" applyFont="1" applyFill="1" applyBorder="1"/>
    <xf numFmtId="0" fontId="3" fillId="7" borderId="0" xfId="0" applyFont="1" applyFill="1" applyBorder="1"/>
    <xf numFmtId="0" fontId="3" fillId="7" borderId="5" xfId="0" applyFont="1" applyFill="1" applyBorder="1"/>
    <xf numFmtId="0" fontId="2" fillId="7" borderId="4" xfId="0" applyFont="1" applyFill="1" applyBorder="1"/>
    <xf numFmtId="0" fontId="3" fillId="7" borderId="6" xfId="0" applyFont="1" applyFill="1" applyBorder="1"/>
    <xf numFmtId="0" fontId="3" fillId="7" borderId="7" xfId="0" applyFont="1" applyFill="1" applyBorder="1"/>
    <xf numFmtId="0" fontId="3" fillId="7" borderId="16" xfId="0" applyFont="1" applyFill="1" applyBorder="1"/>
    <xf numFmtId="0" fontId="5" fillId="0" borderId="0" xfId="0" applyFont="1" applyAlignment="1">
      <alignment vertical="center"/>
    </xf>
    <xf numFmtId="0" fontId="6" fillId="0" borderId="0" xfId="0" applyFont="1"/>
    <xf numFmtId="0" fontId="7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8" fillId="0" borderId="0" xfId="0" applyFont="1"/>
    <xf numFmtId="0" fontId="8" fillId="0" borderId="4" xfId="0" applyFont="1" applyFill="1" applyBorder="1"/>
    <xf numFmtId="0" fontId="3" fillId="0" borderId="0" xfId="0" applyFont="1" applyBorder="1"/>
    <xf numFmtId="0" fontId="8" fillId="3" borderId="5" xfId="0" applyFont="1" applyFill="1" applyBorder="1" applyAlignment="1">
      <alignment horizontal="right" wrapText="1"/>
    </xf>
    <xf numFmtId="9" fontId="6" fillId="0" borderId="0" xfId="0" applyNumberFormat="1" applyFont="1"/>
    <xf numFmtId="0" fontId="8" fillId="3" borderId="5" xfId="0" applyFont="1" applyFill="1" applyBorder="1" applyAlignment="1">
      <alignment horizontal="right"/>
    </xf>
    <xf numFmtId="164" fontId="8" fillId="3" borderId="5" xfId="1" applyFont="1" applyFill="1" applyBorder="1" applyAlignment="1">
      <alignment horizontal="right"/>
    </xf>
    <xf numFmtId="165" fontId="8" fillId="3" borderId="5" xfId="0" applyNumberFormat="1" applyFont="1" applyFill="1" applyBorder="1" applyAlignment="1">
      <alignment horizontal="right"/>
    </xf>
    <xf numFmtId="166" fontId="8" fillId="3" borderId="5" xfId="1" applyNumberFormat="1" applyFont="1" applyFill="1" applyBorder="1" applyAlignment="1">
      <alignment horizontal="right"/>
    </xf>
    <xf numFmtId="9" fontId="8" fillId="3" borderId="5" xfId="0" applyNumberFormat="1" applyFont="1" applyFill="1" applyBorder="1" applyAlignment="1">
      <alignment horizontal="right"/>
    </xf>
    <xf numFmtId="0" fontId="8" fillId="0" borderId="6" xfId="0" applyFont="1" applyFill="1" applyBorder="1"/>
    <xf numFmtId="0" fontId="3" fillId="0" borderId="7" xfId="0" applyFont="1" applyBorder="1"/>
    <xf numFmtId="166" fontId="8" fillId="5" borderId="16" xfId="1" applyNumberFormat="1" applyFont="1" applyFill="1" applyBorder="1" applyAlignment="1"/>
    <xf numFmtId="0" fontId="8" fillId="0" borderId="0" xfId="0" applyFont="1" applyFill="1" applyBorder="1"/>
    <xf numFmtId="0" fontId="3" fillId="0" borderId="0" xfId="0" applyFont="1" applyFill="1" applyBorder="1"/>
    <xf numFmtId="0" fontId="9" fillId="4" borderId="4" xfId="0" applyFont="1" applyFill="1" applyBorder="1"/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8" fillId="4" borderId="4" xfId="0" applyFont="1" applyFill="1" applyBorder="1"/>
    <xf numFmtId="0" fontId="8" fillId="6" borderId="10" xfId="0" applyFont="1" applyFill="1" applyBorder="1"/>
    <xf numFmtId="166" fontId="8" fillId="5" borderId="11" xfId="1" applyNumberFormat="1" applyFont="1" applyFill="1" applyBorder="1"/>
    <xf numFmtId="166" fontId="8" fillId="3" borderId="10" xfId="1" applyNumberFormat="1" applyFont="1" applyFill="1" applyBorder="1"/>
    <xf numFmtId="166" fontId="8" fillId="3" borderId="11" xfId="1" applyNumberFormat="1" applyFont="1" applyFill="1" applyBorder="1"/>
    <xf numFmtId="166" fontId="8" fillId="6" borderId="10" xfId="1" applyNumberFormat="1" applyFont="1" applyFill="1" applyBorder="1"/>
    <xf numFmtId="166" fontId="8" fillId="5" borderId="11" xfId="0" applyNumberFormat="1" applyFont="1" applyFill="1" applyBorder="1"/>
    <xf numFmtId="0" fontId="10" fillId="2" borderId="4" xfId="0" applyFont="1" applyFill="1" applyBorder="1"/>
    <xf numFmtId="166" fontId="2" fillId="5" borderId="13" xfId="1" applyNumberFormat="1" applyFont="1" applyFill="1" applyBorder="1"/>
    <xf numFmtId="0" fontId="6" fillId="2" borderId="12" xfId="0" applyFont="1" applyFill="1" applyBorder="1"/>
    <xf numFmtId="0" fontId="10" fillId="2" borderId="1" xfId="0" applyFont="1" applyFill="1" applyBorder="1"/>
    <xf numFmtId="166" fontId="2" fillId="5" borderId="14" xfId="1" applyNumberFormat="1" applyFont="1" applyFill="1" applyBorder="1"/>
    <xf numFmtId="166" fontId="2" fillId="5" borderId="2" xfId="1" applyNumberFormat="1" applyFont="1" applyFill="1" applyBorder="1" applyAlignment="1"/>
    <xf numFmtId="166" fontId="10" fillId="2" borderId="3" xfId="1" applyNumberFormat="1" applyFont="1" applyFill="1" applyBorder="1" applyAlignment="1"/>
    <xf numFmtId="0" fontId="11" fillId="0" borderId="0" xfId="0" applyFont="1"/>
    <xf numFmtId="9" fontId="8" fillId="3" borderId="9" xfId="2" applyFont="1" applyFill="1" applyBorder="1" applyAlignment="1">
      <alignment horizontal="right"/>
    </xf>
    <xf numFmtId="166" fontId="8" fillId="5" borderId="11" xfId="1" applyNumberFormat="1" applyFont="1" applyFill="1" applyBorder="1" applyAlignment="1">
      <alignment horizontal="right"/>
    </xf>
    <xf numFmtId="0" fontId="10" fillId="2" borderId="0" xfId="0" applyFont="1" applyFill="1" applyBorder="1"/>
    <xf numFmtId="166" fontId="9" fillId="5" borderId="15" xfId="1" applyNumberFormat="1" applyFont="1" applyFill="1" applyBorder="1" applyAlignment="1">
      <alignment horizontal="right"/>
    </xf>
    <xf numFmtId="0" fontId="10" fillId="2" borderId="2" xfId="0" applyFont="1" applyFill="1" applyBorder="1"/>
    <xf numFmtId="166" fontId="9" fillId="5" borderId="12" xfId="1" applyNumberFormat="1" applyFont="1" applyFill="1" applyBorder="1" applyAlignment="1">
      <alignment horizontal="right"/>
    </xf>
    <xf numFmtId="9" fontId="3" fillId="0" borderId="0" xfId="0" applyNumberFormat="1" applyFont="1"/>
    <xf numFmtId="0" fontId="8" fillId="4" borderId="1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0" fontId="1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0</xdr:rowOff>
    </xdr:from>
    <xdr:to>
      <xdr:col>8</xdr:col>
      <xdr:colOff>323850</xdr:colOff>
      <xdr:row>8</xdr:row>
      <xdr:rowOff>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5619750" y="342900"/>
          <a:ext cx="3362325" cy="1247775"/>
        </a:xfrm>
        <a:prstGeom prst="rect">
          <a:avLst/>
        </a:prstGeom>
        <a:solidFill>
          <a:srgbClr val="FFFF99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sng" strike="noStrike" baseline="0">
              <a:solidFill>
                <a:srgbClr val="000080"/>
              </a:solidFill>
              <a:latin typeface="Arial"/>
              <a:cs typeface="Arial"/>
            </a:rPr>
            <a:t>Ցուցումներ</a:t>
          </a:r>
        </a:p>
        <a:p>
          <a:pPr algn="l" rtl="0">
            <a:defRPr sz="1000"/>
          </a:pPr>
          <a:endParaRPr lang="en-GB" sz="1000" b="1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Լրացնել միայն դեղինով նշած բջիջները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Միջին ընտրանքային ծավալը օգտագործվում է բազմությունը հավասարապես մասնատելու՝ յուրաքանչյուր միջակայքից մեկ տարր ընտրելու համար: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L30"/>
  <sheetViews>
    <sheetView showGridLines="0" tabSelected="1" workbookViewId="0">
      <selection activeCell="B1" sqref="B1"/>
    </sheetView>
  </sheetViews>
  <sheetFormatPr defaultRowHeight="13.5" outlineLevelRow="1"/>
  <cols>
    <col min="1" max="1" width="2.7109375" style="3" customWidth="1"/>
    <col min="2" max="2" width="33" style="3" customWidth="1"/>
    <col min="3" max="3" width="23.28515625" style="3" customWidth="1"/>
    <col min="4" max="4" width="23.7109375" style="3" customWidth="1"/>
    <col min="5" max="5" width="9.140625" style="3"/>
    <col min="6" max="6" width="13.42578125" style="3" customWidth="1"/>
    <col min="7" max="7" width="15.42578125" style="3" customWidth="1"/>
    <col min="8" max="16384" width="9.140625" style="3"/>
  </cols>
  <sheetData>
    <row r="1" spans="2:12" ht="27" customHeight="1" thickBot="1">
      <c r="B1" s="64" t="s">
        <v>55</v>
      </c>
      <c r="C1" s="14"/>
      <c r="D1" s="14"/>
      <c r="E1" s="14"/>
      <c r="F1" s="14"/>
      <c r="G1" s="14"/>
      <c r="L1" s="15"/>
    </row>
    <row r="2" spans="2:12" ht="18" thickBot="1">
      <c r="B2" s="16" t="s">
        <v>1</v>
      </c>
      <c r="C2" s="17"/>
      <c r="D2" s="18"/>
      <c r="E2" s="19"/>
      <c r="F2" s="19"/>
      <c r="G2" s="19"/>
      <c r="L2" s="15" t="s">
        <v>0</v>
      </c>
    </row>
    <row r="3" spans="2:12">
      <c r="B3" s="20" t="s">
        <v>2</v>
      </c>
      <c r="C3" s="21"/>
      <c r="D3" s="22" t="s">
        <v>31</v>
      </c>
      <c r="E3" s="19"/>
      <c r="F3" s="19"/>
      <c r="G3" s="19"/>
      <c r="L3" s="23">
        <v>0.8</v>
      </c>
    </row>
    <row r="4" spans="2:12">
      <c r="B4" s="20" t="s">
        <v>3</v>
      </c>
      <c r="C4" s="21"/>
      <c r="D4" s="24" t="s">
        <v>6</v>
      </c>
      <c r="E4" s="19"/>
      <c r="F4" s="19"/>
      <c r="G4" s="19"/>
      <c r="L4" s="23">
        <v>0.85</v>
      </c>
    </row>
    <row r="5" spans="2:12" ht="12.75" customHeight="1">
      <c r="B5" s="20" t="s">
        <v>4</v>
      </c>
      <c r="C5" s="21"/>
      <c r="D5" s="25">
        <v>38900000</v>
      </c>
      <c r="E5" s="19"/>
      <c r="F5" s="19"/>
      <c r="G5" s="19"/>
      <c r="L5" s="23">
        <v>0.9</v>
      </c>
    </row>
    <row r="6" spans="2:12">
      <c r="B6" s="20" t="s">
        <v>5</v>
      </c>
      <c r="C6" s="21"/>
      <c r="D6" s="26">
        <v>1</v>
      </c>
      <c r="E6" s="19"/>
      <c r="F6" s="19"/>
      <c r="G6" s="19"/>
      <c r="L6" s="23"/>
    </row>
    <row r="7" spans="2:12">
      <c r="B7" s="20" t="s">
        <v>9</v>
      </c>
      <c r="C7" s="21"/>
      <c r="D7" s="27">
        <v>32000000</v>
      </c>
      <c r="E7" s="19"/>
      <c r="F7" s="19"/>
      <c r="G7" s="19"/>
      <c r="L7" s="23"/>
    </row>
    <row r="8" spans="2:12">
      <c r="B8" s="20" t="s">
        <v>8</v>
      </c>
      <c r="C8" s="21"/>
      <c r="D8" s="28">
        <v>0.75</v>
      </c>
      <c r="E8" s="19"/>
      <c r="F8" s="19"/>
      <c r="G8" s="19"/>
      <c r="L8" s="15"/>
    </row>
    <row r="9" spans="2:12" ht="14.25" thickBot="1">
      <c r="B9" s="29" t="s">
        <v>7</v>
      </c>
      <c r="C9" s="30"/>
      <c r="D9" s="31">
        <f>D8*D7</f>
        <v>24000000</v>
      </c>
      <c r="E9" s="32"/>
      <c r="F9" s="33"/>
      <c r="G9" s="33"/>
      <c r="H9" s="33"/>
    </row>
    <row r="10" spans="2:12" ht="14.25">
      <c r="B10" s="34" t="s">
        <v>10</v>
      </c>
      <c r="C10" s="35" t="s">
        <v>12</v>
      </c>
      <c r="D10" s="36" t="s">
        <v>11</v>
      </c>
      <c r="E10" s="19"/>
    </row>
    <row r="11" spans="2:12">
      <c r="B11" s="37" t="s">
        <v>13</v>
      </c>
      <c r="C11" s="38"/>
      <c r="D11" s="39">
        <f>D5</f>
        <v>38900000</v>
      </c>
      <c r="E11" s="19"/>
    </row>
    <row r="12" spans="2:12">
      <c r="B12" s="20" t="s">
        <v>14</v>
      </c>
      <c r="C12" s="40">
        <v>25</v>
      </c>
      <c r="D12" s="41">
        <v>4200000</v>
      </c>
      <c r="E12" s="19"/>
    </row>
    <row r="13" spans="2:12" ht="14.25" thickBot="1">
      <c r="B13" s="37" t="s">
        <v>15</v>
      </c>
      <c r="C13" s="42"/>
      <c r="D13" s="43">
        <f>D11-D12</f>
        <v>34700000</v>
      </c>
      <c r="E13" s="19"/>
      <c r="F13" s="23"/>
      <c r="G13" s="19"/>
    </row>
    <row r="14" spans="2:12" ht="15" thickBot="1">
      <c r="B14" s="44" t="s">
        <v>16</v>
      </c>
      <c r="C14" s="45">
        <f>IF(D9=0, 0, ROUNDUP((D13*D6)/D9,0))</f>
        <v>2</v>
      </c>
      <c r="D14" s="46"/>
      <c r="E14" s="19"/>
      <c r="F14" s="23">
        <v>0.85</v>
      </c>
      <c r="G14" s="19"/>
    </row>
    <row r="15" spans="2:12" ht="15" thickBot="1">
      <c r="B15" s="47" t="s">
        <v>17</v>
      </c>
      <c r="C15" s="48">
        <f>C12+C14</f>
        <v>27</v>
      </c>
      <c r="D15" s="46"/>
      <c r="E15" s="19"/>
      <c r="F15" s="23"/>
      <c r="G15" s="19"/>
    </row>
    <row r="16" spans="2:12" ht="15" thickBot="1">
      <c r="B16" s="47" t="s">
        <v>18</v>
      </c>
      <c r="C16" s="49">
        <f>IF(C14=0, 0, D13/C14)</f>
        <v>17350000</v>
      </c>
      <c r="D16" s="50"/>
      <c r="E16" s="51" t="str">
        <f>IF(C16&gt;D7,"WARNING ASI &gt; MATERIALITY"," ")</f>
        <v xml:space="preserve"> </v>
      </c>
      <c r="F16" s="19"/>
      <c r="G16" s="19"/>
    </row>
    <row r="17" spans="2:9">
      <c r="B17" s="32"/>
      <c r="C17" s="32"/>
      <c r="D17" s="32"/>
      <c r="E17" s="19"/>
    </row>
    <row r="18" spans="2:9" ht="42" customHeight="1" thickBot="1">
      <c r="B18" s="62" t="s">
        <v>19</v>
      </c>
      <c r="C18" s="62"/>
      <c r="D18" s="62"/>
      <c r="E18" s="19"/>
    </row>
    <row r="19" spans="2:9" ht="41.25" customHeight="1" thickBot="1">
      <c r="B19" s="59" t="s">
        <v>24</v>
      </c>
      <c r="C19" s="60"/>
      <c r="D19" s="61"/>
    </row>
    <row r="20" spans="2:9" ht="12.75" customHeight="1" outlineLevel="1">
      <c r="B20" s="20" t="s">
        <v>20</v>
      </c>
      <c r="C20" s="21"/>
      <c r="D20" s="52">
        <v>0.25</v>
      </c>
    </row>
    <row r="21" spans="2:9" ht="12.75" customHeight="1" outlineLevel="1">
      <c r="B21" s="20" t="s">
        <v>21</v>
      </c>
      <c r="C21" s="21"/>
      <c r="D21" s="53">
        <f>C12</f>
        <v>25</v>
      </c>
      <c r="G21" s="63"/>
      <c r="H21" s="63"/>
      <c r="I21" s="63"/>
    </row>
    <row r="22" spans="2:9" ht="12.75" customHeight="1" outlineLevel="1" thickBot="1">
      <c r="B22" s="44" t="s">
        <v>22</v>
      </c>
      <c r="C22" s="54"/>
      <c r="D22" s="55">
        <f>ROUNDUP(C14*(1+D20),0)</f>
        <v>3</v>
      </c>
      <c r="G22" s="63"/>
      <c r="H22" s="63"/>
      <c r="I22" s="63"/>
    </row>
    <row r="23" spans="2:9" ht="13.5" customHeight="1" outlineLevel="1" thickBot="1">
      <c r="B23" s="47" t="s">
        <v>23</v>
      </c>
      <c r="C23" s="56"/>
      <c r="D23" s="57">
        <f>D21+D22</f>
        <v>28</v>
      </c>
      <c r="G23" s="63"/>
      <c r="H23" s="63"/>
      <c r="I23" s="63"/>
    </row>
    <row r="24" spans="2:9">
      <c r="G24" s="63"/>
      <c r="H24" s="63"/>
      <c r="I24" s="63"/>
    </row>
    <row r="25" spans="2:9">
      <c r="G25" s="63"/>
      <c r="H25" s="63"/>
      <c r="I25" s="63"/>
    </row>
    <row r="26" spans="2:9">
      <c r="C26" s="23"/>
      <c r="D26" s="19"/>
      <c r="G26" s="63"/>
      <c r="H26" s="63"/>
      <c r="I26" s="63"/>
    </row>
    <row r="27" spans="2:9">
      <c r="G27" s="63"/>
      <c r="H27" s="63"/>
      <c r="I27" s="63"/>
    </row>
    <row r="28" spans="2:9" hidden="1">
      <c r="B28" s="58">
        <v>0.8</v>
      </c>
    </row>
    <row r="29" spans="2:9" hidden="1">
      <c r="B29" s="58">
        <v>0.85</v>
      </c>
    </row>
    <row r="30" spans="2:9" hidden="1">
      <c r="B30" s="58">
        <v>0.9</v>
      </c>
    </row>
  </sheetData>
  <mergeCells count="3">
    <mergeCell ref="B19:D19"/>
    <mergeCell ref="B18:D18"/>
    <mergeCell ref="G21:I27"/>
  </mergeCells>
  <phoneticPr fontId="0" type="noConversion"/>
  <dataValidations xWindow="719" yWindow="350" count="3">
    <dataValidation type="list" allowBlank="1" showInputMessage="1" showErrorMessage="1" sqref="G17:G18">
      <formula1>$B$27:$B$29</formula1>
    </dataValidation>
    <dataValidation type="list" allowBlank="1" showInputMessage="1" showErrorMessage="1" promptTitle="Ընտրանքի ծավալի մեծացման տոկոս" prompt="Եթե ԴՄԸ կատարված ընտարնքի ծավալը մեծ է 30-ից նշել 10%, հակառակ դեպքում 25%" sqref="D20">
      <formula1>"10%,25%"</formula1>
    </dataValidation>
    <dataValidation type="list" allowBlank="1" showInputMessage="1" showErrorMessage="1" promptTitle="Հավաստիացման գործակից" prompt="3.0 Էական խեղաթյուրումների բարձր ռիսկի դեպքում_x000a_2.0 Էական խեղաթյուրումների բարձր ռիսկի դեպքում_x000a_1.0 Էական խեղաթյուրումների բարձր ռիսկի դեպքում" sqref="D6">
      <formula1>"1.0,2.0,3.0"</formula1>
    </dataValidation>
  </dataValidations>
  <pageMargins left="0.74803149606299213" right="0.74803149606299213" top="0.98425196850393704" bottom="0.98425196850393704" header="0.51181102362204722" footer="0.51181102362204722"/>
  <pageSetup paperSize="9" scale="74" fitToHeight="0" orientation="landscape" r:id="rId1"/>
  <headerFooter alignWithMargins="0">
    <oddFooter>&amp;R1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719" yWindow="350" count="1">
        <x14:dataValidation type="list" allowBlank="1" showInputMessage="1" showErrorMessage="1" error="Enter valid percentage" promptTitle="Էականության հատուկ շեմ" prompt="Համաձայն աուդիտի պլանի՝ ընտրեք համապատասխան դրույքը">
          <x14:formula1>
            <xm:f>Sheet1!$A$1:$A$6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topLeftCell="A10" workbookViewId="0">
      <selection activeCell="B36" sqref="B36"/>
    </sheetView>
  </sheetViews>
  <sheetFormatPr defaultRowHeight="13.5"/>
  <cols>
    <col min="1" max="1" width="3" style="3" customWidth="1"/>
    <col min="2" max="16384" width="9.140625" style="3"/>
  </cols>
  <sheetData>
    <row r="1" spans="2:15" ht="14.25">
      <c r="B1" s="2" t="s">
        <v>46</v>
      </c>
    </row>
    <row r="2" spans="2:15" ht="14.25" thickBot="1"/>
    <row r="3" spans="2:15" ht="14.25">
      <c r="B3" s="4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15">
      <c r="B4" s="7" t="s">
        <v>33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2:1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2:15" ht="14.25">
      <c r="B6" s="10" t="s">
        <v>34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2:15">
      <c r="B7" s="7" t="s">
        <v>35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2:15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2:15" ht="14.25">
      <c r="B9" s="10" t="s">
        <v>48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2:15">
      <c r="B10" s="7" t="s">
        <v>47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2:15">
      <c r="B11" s="7" t="s">
        <v>40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</row>
    <row r="12" spans="2:15">
      <c r="B12" s="7" t="s">
        <v>27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2:15" ht="9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</row>
    <row r="14" spans="2:15">
      <c r="B14" s="7" t="s">
        <v>25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</row>
    <row r="15" spans="2:15">
      <c r="B15" s="7" t="s">
        <v>54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</row>
    <row r="16" spans="2:15">
      <c r="B16" s="7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</row>
    <row r="17" spans="2:15">
      <c r="B17" s="7" t="s">
        <v>41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</row>
    <row r="18" spans="2:15">
      <c r="B18" s="7" t="s">
        <v>42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2:15">
      <c r="B19" s="7" t="s">
        <v>28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</row>
    <row r="20" spans="2:15">
      <c r="B20" s="7" t="s">
        <v>49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</row>
    <row r="21" spans="2:1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</row>
    <row r="22" spans="2:15" ht="14.25">
      <c r="B22" s="10" t="s">
        <v>52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</row>
    <row r="23" spans="2:15">
      <c r="B23" s="7" t="s">
        <v>43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</row>
    <row r="24" spans="2:15">
      <c r="B24" s="7" t="s">
        <v>44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2:15">
      <c r="B25" s="7" t="s">
        <v>36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2:15">
      <c r="B26" s="7" t="s">
        <v>50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2:15">
      <c r="B27" s="7" t="s">
        <v>29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2:15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2:15" ht="14.25">
      <c r="B29" s="10" t="s">
        <v>30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</row>
    <row r="30" spans="2:15">
      <c r="B30" s="7" t="s">
        <v>37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2:15">
      <c r="B31" s="7" t="s">
        <v>38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</row>
    <row r="32" spans="2:15">
      <c r="B32" s="7" t="s">
        <v>39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</row>
    <row r="33" spans="2:1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</row>
    <row r="34" spans="2:15" ht="14.25">
      <c r="B34" s="10" t="s">
        <v>19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</row>
    <row r="35" spans="2:15">
      <c r="B35" s="7" t="s">
        <v>53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</row>
    <row r="36" spans="2:15">
      <c r="B36" s="7" t="s">
        <v>51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2:15">
      <c r="B37" s="7" t="s">
        <v>45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</row>
    <row r="38" spans="2:15" ht="14.25" thickBo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</row>
  </sheetData>
  <pageMargins left="0.70866141732283472" right="0.70866141732283472" top="0.74803149606299213" bottom="0.74803149606299213" header="0.31496062992125984" footer="0.31496062992125984"/>
  <pageSetup paperSize="9" scale="97" orientation="landscape" verticalDpi="1200" r:id="rId1"/>
  <headerFooter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7" sqref="A7"/>
    </sheetView>
  </sheetViews>
  <sheetFormatPr defaultRowHeight="12.75"/>
  <sheetData>
    <row r="1" spans="1:1">
      <c r="A1" s="1">
        <v>0.5</v>
      </c>
    </row>
    <row r="2" spans="1:1">
      <c r="A2" s="1">
        <v>0.55000000000000004</v>
      </c>
    </row>
    <row r="3" spans="1:1">
      <c r="A3" s="1">
        <v>0.6</v>
      </c>
    </row>
    <row r="4" spans="1:1">
      <c r="A4" s="1">
        <v>0.65</v>
      </c>
    </row>
    <row r="5" spans="1:1">
      <c r="A5" s="1">
        <v>0.7</v>
      </c>
    </row>
    <row r="6" spans="1:1">
      <c r="A6" s="1">
        <v>0.75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ԴՄԸ</vt:lpstr>
      <vt:lpstr>Ցուցադրական օրինակ</vt:lpstr>
      <vt:lpstr>Sheet1</vt:lpstr>
      <vt:lpstr>ԴՄԸ!e</vt:lpstr>
      <vt:lpstr>Safety</vt:lpstr>
    </vt:vector>
  </TitlesOfParts>
  <Company>National Audit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SHAMBLER, Bob</dc:creator>
  <cp:lastModifiedBy>ZK</cp:lastModifiedBy>
  <cp:lastPrinted>2017-10-17T07:09:04Z</cp:lastPrinted>
  <dcterms:created xsi:type="dcterms:W3CDTF">2002-07-15T10:38:11Z</dcterms:created>
  <dcterms:modified xsi:type="dcterms:W3CDTF">2020-04-16T20:16:40Z</dcterms:modified>
</cp:coreProperties>
</file>